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liff\Documents\2024 + Monthly &amp; Festival Trends Data\Racing To Profit\Trends Racing Service\"/>
    </mc:Choice>
  </mc:AlternateContent>
  <xr:revisionPtr revIDLastSave="0" documentId="8_{2D7F1038-1DA3-41A5-B7DB-E42952AEA7E5}" xr6:coauthVersionLast="47" xr6:coauthVersionMax="47" xr10:uidLastSave="{00000000-0000-0000-0000-000000000000}"/>
  <bookViews>
    <workbookView xWindow="28695" yWindow="0" windowWidth="29010" windowHeight="23385" activeTab="3" xr2:uid="{857F30C4-4481-4844-9673-126DDBEB1D12}"/>
  </bookViews>
  <sheets>
    <sheet name="Sheet2" sheetId="4" r:id="rId1"/>
    <sheet name="2026+ TRS Staked Tips &amp; Results" sheetId="1" r:id="rId2"/>
    <sheet name="Sheet1" sheetId="3" r:id="rId3"/>
    <sheet name="Non Trends &amp; Info Tips" sheetId="2" r:id="rId4"/>
  </sheets>
  <definedNames>
    <definedName name="_xlnm._FilterDatabase" localSheetId="1" hidden="1">'2026+ TRS Staked Tips &amp; Results'!$A$1:$K$62</definedName>
  </definedNames>
  <calcPr calcId="191029"/>
  <pivotCaches>
    <pivotCache cacheId="0" r:id="rId5"/>
    <pivotCache cacheId="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0" i="1" l="1"/>
  <c r="O50" i="2"/>
  <c r="Q50" i="2"/>
  <c r="Q50" i="1"/>
  <c r="N50" i="2"/>
  <c r="N49" i="2"/>
  <c r="Q49" i="1"/>
  <c r="Q48" i="1"/>
  <c r="Q47" i="1"/>
  <c r="Q46" i="1"/>
  <c r="Q45" i="1"/>
  <c r="N48" i="2"/>
  <c r="N47" i="2"/>
  <c r="Q44" i="1"/>
  <c r="N46" i="2"/>
  <c r="K45" i="2"/>
  <c r="K46" i="2"/>
  <c r="K47" i="2" s="1"/>
  <c r="K48" i="2" s="1"/>
  <c r="K49" i="2" s="1"/>
  <c r="K50" i="2" s="1"/>
  <c r="N45" i="2"/>
  <c r="N44" i="2"/>
  <c r="Q39" i="1"/>
  <c r="Q40" i="1"/>
  <c r="Q41" i="1"/>
  <c r="Q42" i="1"/>
  <c r="Q43" i="1"/>
  <c r="N43" i="2"/>
  <c r="K42" i="2"/>
  <c r="K43" i="2"/>
  <c r="K44" i="2"/>
  <c r="N42" i="2"/>
  <c r="Q38" i="1"/>
  <c r="N41" i="2"/>
  <c r="Q37" i="1"/>
  <c r="Q36" i="1"/>
  <c r="K40" i="2"/>
  <c r="K41" i="2"/>
  <c r="N40" i="2"/>
  <c r="N39" i="2"/>
  <c r="N38" i="2"/>
  <c r="N37" i="2"/>
  <c r="N36" i="2"/>
  <c r="Q35" i="1"/>
  <c r="Q34" i="1"/>
  <c r="Q33" i="1"/>
  <c r="Q32" i="1"/>
  <c r="K35" i="2"/>
  <c r="K36" i="2"/>
  <c r="K37" i="2"/>
  <c r="K38" i="2" s="1"/>
  <c r="K39" i="2" s="1"/>
  <c r="N35" i="2"/>
  <c r="N34" i="2"/>
  <c r="N33" i="2"/>
  <c r="K32" i="2"/>
  <c r="N32" i="2"/>
  <c r="N31" i="2"/>
  <c r="Q31" i="1"/>
  <c r="N30" i="2"/>
  <c r="N29" i="2"/>
  <c r="N28" i="2"/>
  <c r="N27" i="2"/>
  <c r="N26" i="2"/>
  <c r="N25" i="2"/>
  <c r="N24" i="2"/>
  <c r="N23" i="2"/>
  <c r="N22" i="2"/>
  <c r="N21" i="2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" i="2"/>
  <c r="Q3" i="1"/>
  <c r="Q4" i="1"/>
  <c r="Q5" i="1"/>
  <c r="Q6" i="1"/>
  <c r="Q7" i="1"/>
  <c r="Q8" i="1"/>
  <c r="Q9" i="1"/>
  <c r="Q10" i="1"/>
  <c r="Q11" i="1"/>
  <c r="Q12" i="1"/>
  <c r="Q2" i="1"/>
  <c r="P120" i="1"/>
  <c r="T104" i="1"/>
  <c r="K2" i="2"/>
  <c r="K3" i="2" s="1"/>
  <c r="K4" i="2" s="1"/>
  <c r="K5" i="2" s="1"/>
  <c r="K6" i="2" s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M112" i="2"/>
  <c r="K98" i="2"/>
  <c r="N3" i="1"/>
  <c r="N4" i="1" s="1"/>
  <c r="N5" i="1" s="1"/>
  <c r="N6" i="1" s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N37" i="1" s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N48" i="1" s="1"/>
  <c r="N49" i="1" s="1"/>
  <c r="N50" i="1" s="1"/>
  <c r="N51" i="1" s="1"/>
  <c r="N52" i="1" s="1"/>
  <c r="N53" i="1" s="1"/>
  <c r="N54" i="1" s="1"/>
  <c r="N55" i="1" s="1"/>
  <c r="N56" i="1" s="1"/>
  <c r="N57" i="1" s="1"/>
  <c r="N58" i="1" s="1"/>
  <c r="N59" i="1" s="1"/>
  <c r="N60" i="1" s="1"/>
  <c r="N61" i="1" s="1"/>
  <c r="N62" i="1" s="1"/>
  <c r="N63" i="1" s="1"/>
  <c r="N64" i="1" s="1"/>
  <c r="N65" i="1" s="1"/>
  <c r="N66" i="1" s="1"/>
  <c r="N67" i="1" s="1"/>
  <c r="N68" i="1" s="1"/>
  <c r="N69" i="1" s="1"/>
  <c r="N70" i="1" s="1"/>
  <c r="N71" i="1" s="1"/>
  <c r="N72" i="1" s="1"/>
  <c r="N73" i="1" s="1"/>
  <c r="N74" i="1" s="1"/>
  <c r="N75" i="1" s="1"/>
  <c r="K3" i="1"/>
  <c r="K4" i="1" s="1"/>
  <c r="K5" i="1" s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N112" i="2" l="1"/>
  <c r="Q120" i="1"/>
  <c r="R120" i="1" s="1"/>
  <c r="K26" i="2"/>
  <c r="N113" i="2"/>
  <c r="N76" i="1"/>
  <c r="N77" i="1" s="1"/>
  <c r="N78" i="1" s="1"/>
  <c r="N79" i="1" s="1"/>
  <c r="N80" i="1" s="1"/>
  <c r="N81" i="1" s="1"/>
  <c r="N82" i="1" s="1"/>
  <c r="N83" i="1" s="1"/>
  <c r="N84" i="1" s="1"/>
  <c r="N85" i="1" s="1"/>
  <c r="N86" i="1" s="1"/>
  <c r="N87" i="1" s="1"/>
  <c r="N88" i="1" s="1"/>
  <c r="N89" i="1" s="1"/>
  <c r="N90" i="1" s="1"/>
  <c r="N91" i="1" s="1"/>
  <c r="N92" i="1" s="1"/>
  <c r="N93" i="1" s="1"/>
  <c r="K74" i="1"/>
  <c r="K75" i="1" s="1"/>
  <c r="K76" i="1" s="1"/>
  <c r="K77" i="1" s="1"/>
  <c r="K78" i="1" s="1"/>
  <c r="K79" i="1" s="1"/>
  <c r="K80" i="1" s="1"/>
  <c r="K81" i="1" s="1"/>
  <c r="K82" i="1" s="1"/>
  <c r="K83" i="1" s="1"/>
  <c r="K84" i="1" s="1"/>
  <c r="Q121" i="1"/>
  <c r="K27" i="2" l="1"/>
  <c r="K28" i="2" s="1"/>
  <c r="K29" i="2" s="1"/>
  <c r="K30" i="2" s="1"/>
  <c r="K31" i="2" s="1"/>
  <c r="K33" i="2" s="1"/>
  <c r="K34" i="2" s="1"/>
  <c r="N94" i="1"/>
  <c r="N95" i="1" s="1"/>
  <c r="N96" i="1" s="1"/>
  <c r="N97" i="1" s="1"/>
  <c r="N98" i="1" s="1"/>
  <c r="N99" i="1" s="1"/>
  <c r="N100" i="1" s="1"/>
  <c r="N101" i="1" s="1"/>
  <c r="N102" i="1" s="1"/>
  <c r="N103" i="1" s="1"/>
  <c r="N104" i="1" s="1"/>
  <c r="K85" i="1"/>
  <c r="K86" i="1" s="1"/>
  <c r="K87" i="1" s="1"/>
  <c r="N119" i="1" l="1"/>
  <c r="N105" i="1"/>
  <c r="N106" i="1" s="1"/>
  <c r="N107" i="1" s="1"/>
  <c r="N108" i="1" s="1"/>
  <c r="N109" i="1" s="1"/>
  <c r="N110" i="1" s="1"/>
  <c r="N111" i="1" s="1"/>
  <c r="K88" i="1"/>
  <c r="K89" i="1" s="1"/>
  <c r="K90" i="1" s="1"/>
  <c r="K91" i="1" s="1"/>
  <c r="K92" i="1" s="1"/>
  <c r="K93" i="1" s="1"/>
  <c r="K94" i="1" s="1"/>
  <c r="K95" i="1" s="1"/>
  <c r="K96" i="1" l="1"/>
  <c r="K97" i="1" s="1"/>
  <c r="K98" i="1" s="1"/>
  <c r="K99" i="1" s="1"/>
  <c r="K100" i="1" s="1"/>
  <c r="K101" i="1" s="1"/>
  <c r="K102" i="1" s="1"/>
  <c r="K103" i="1" s="1"/>
  <c r="K104" i="1" s="1"/>
  <c r="K119" i="1" l="1"/>
  <c r="K105" i="1"/>
  <c r="K106" i="1" s="1"/>
  <c r="K107" i="1" s="1"/>
  <c r="K108" i="1" s="1"/>
  <c r="K109" i="1" s="1"/>
  <c r="K110" i="1" s="1"/>
  <c r="K111" i="1" s="1"/>
</calcChain>
</file>

<file path=xl/sharedStrings.xml><?xml version="1.0" encoding="utf-8"?>
<sst xmlns="http://schemas.openxmlformats.org/spreadsheetml/2006/main" count="942" uniqueCount="454">
  <si>
    <t>Horse</t>
  </si>
  <si>
    <t>Place in Race</t>
  </si>
  <si>
    <t>Race</t>
  </si>
  <si>
    <t>Grade</t>
  </si>
  <si>
    <t>Bet</t>
  </si>
  <si>
    <t>Result</t>
  </si>
  <si>
    <t>no. 1</t>
  </si>
  <si>
    <t>no. 2</t>
  </si>
  <si>
    <t>no. 3</t>
  </si>
  <si>
    <t>no. 4</t>
  </si>
  <si>
    <t>no. 5</t>
  </si>
  <si>
    <t>no. 6</t>
  </si>
  <si>
    <t>no. 7</t>
  </si>
  <si>
    <t>no. 8</t>
  </si>
  <si>
    <t>no. 9</t>
  </si>
  <si>
    <t>no. 10</t>
  </si>
  <si>
    <t>no. 11</t>
  </si>
  <si>
    <t>no. 12</t>
  </si>
  <si>
    <t>no. 13</t>
  </si>
  <si>
    <t>no. 14</t>
  </si>
  <si>
    <t>no. 15</t>
  </si>
  <si>
    <t>no. 16</t>
  </si>
  <si>
    <t>no. 17</t>
  </si>
  <si>
    <t>no. 18</t>
  </si>
  <si>
    <t>no. 19</t>
  </si>
  <si>
    <t>no. 20</t>
  </si>
  <si>
    <t>no. 21</t>
  </si>
  <si>
    <t>no. 22</t>
  </si>
  <si>
    <t>no. 23</t>
  </si>
  <si>
    <t>no. 24</t>
  </si>
  <si>
    <t>no. 25</t>
  </si>
  <si>
    <t>no. 26</t>
  </si>
  <si>
    <t>no. 27</t>
  </si>
  <si>
    <t>no. 28</t>
  </si>
  <si>
    <t>no. 29</t>
  </si>
  <si>
    <t>no. 30</t>
  </si>
  <si>
    <t>no. 31</t>
  </si>
  <si>
    <t>no. 32</t>
  </si>
  <si>
    <t>no. 33</t>
  </si>
  <si>
    <t>no. 34</t>
  </si>
  <si>
    <t>no. 35</t>
  </si>
  <si>
    <t>no. 36</t>
  </si>
  <si>
    <t>no. 37</t>
  </si>
  <si>
    <t>no. 38</t>
  </si>
  <si>
    <t>no. 39</t>
  </si>
  <si>
    <t>no. 40</t>
  </si>
  <si>
    <t>no. 41</t>
  </si>
  <si>
    <t>no. 42</t>
  </si>
  <si>
    <t>no. 43</t>
  </si>
  <si>
    <t>no. 44</t>
  </si>
  <si>
    <t>no. 45</t>
  </si>
  <si>
    <t>no. 46</t>
  </si>
  <si>
    <t>no. 47</t>
  </si>
  <si>
    <t>no. 48</t>
  </si>
  <si>
    <t>no. 49</t>
  </si>
  <si>
    <t>Bet Advised</t>
  </si>
  <si>
    <t>10/1</t>
  </si>
  <si>
    <t>5th</t>
  </si>
  <si>
    <t>16/1</t>
  </si>
  <si>
    <t>Profit / Loss</t>
  </si>
  <si>
    <t>2 Grade</t>
  </si>
  <si>
    <t>17/2</t>
  </si>
  <si>
    <t>13/2</t>
  </si>
  <si>
    <t>2nd</t>
  </si>
  <si>
    <t>2 Class</t>
  </si>
  <si>
    <t>9/1</t>
  </si>
  <si>
    <t>Price Advised</t>
  </si>
  <si>
    <t>SP</t>
  </si>
  <si>
    <t>SP Profit Loss</t>
  </si>
  <si>
    <t>3rd</t>
  </si>
  <si>
    <t>4th</t>
  </si>
  <si>
    <t>6/1</t>
  </si>
  <si>
    <t>NO</t>
  </si>
  <si>
    <t>YES</t>
  </si>
  <si>
    <t>11/2</t>
  </si>
  <si>
    <t>3 Class</t>
  </si>
  <si>
    <t>8th</t>
  </si>
  <si>
    <t>12/1</t>
  </si>
  <si>
    <t>WON</t>
  </si>
  <si>
    <t>1/1</t>
  </si>
  <si>
    <t>6th</t>
  </si>
  <si>
    <t>1 Class</t>
  </si>
  <si>
    <t>3/1</t>
  </si>
  <si>
    <t>8/1</t>
  </si>
  <si>
    <t>5/2</t>
  </si>
  <si>
    <t>7/4</t>
  </si>
  <si>
    <t>2/1</t>
  </si>
  <si>
    <t>9/2</t>
  </si>
  <si>
    <t>7th</t>
  </si>
  <si>
    <t>1pt win</t>
  </si>
  <si>
    <t>15/8</t>
  </si>
  <si>
    <t>Comment</t>
  </si>
  <si>
    <t>ROI</t>
  </si>
  <si>
    <t>Outlay</t>
  </si>
  <si>
    <t>Return</t>
  </si>
  <si>
    <t>Return Yes or No</t>
  </si>
  <si>
    <t>Was SP Bigger, smaller or same</t>
  </si>
  <si>
    <t>Date</t>
  </si>
  <si>
    <t>15/2</t>
  </si>
  <si>
    <t>5/1</t>
  </si>
  <si>
    <t>7/2</t>
  </si>
  <si>
    <t>Listed</t>
  </si>
  <si>
    <t>no. 50</t>
  </si>
  <si>
    <t>no. 51</t>
  </si>
  <si>
    <t>no. 52</t>
  </si>
  <si>
    <t>no. 53</t>
  </si>
  <si>
    <t>no. 54</t>
  </si>
  <si>
    <t>no. 55</t>
  </si>
  <si>
    <t>no. 56</t>
  </si>
  <si>
    <t>no. 57</t>
  </si>
  <si>
    <t>no. 58</t>
  </si>
  <si>
    <t>no. 59</t>
  </si>
  <si>
    <t>no. 60</t>
  </si>
  <si>
    <t>no. 61</t>
  </si>
  <si>
    <t>9/4</t>
  </si>
  <si>
    <t>no. 62</t>
  </si>
  <si>
    <t>no. 63</t>
  </si>
  <si>
    <t>no. 64</t>
  </si>
  <si>
    <t>no. 65</t>
  </si>
  <si>
    <t>no. 66</t>
  </si>
  <si>
    <t>no. 67</t>
  </si>
  <si>
    <t>no. 68</t>
  </si>
  <si>
    <t>no. 69</t>
  </si>
  <si>
    <t>no. 70</t>
  </si>
  <si>
    <t>no. 71</t>
  </si>
  <si>
    <t>no. 72</t>
  </si>
  <si>
    <t>no. 73</t>
  </si>
  <si>
    <t>no. 74</t>
  </si>
  <si>
    <t>no. 75</t>
  </si>
  <si>
    <t>no. 76</t>
  </si>
  <si>
    <t>no. 77</t>
  </si>
  <si>
    <t>no. 78</t>
  </si>
  <si>
    <t>no. 79</t>
  </si>
  <si>
    <t>no. 80</t>
  </si>
  <si>
    <t>no. 81</t>
  </si>
  <si>
    <t>no. 82</t>
  </si>
  <si>
    <t>no. 83</t>
  </si>
  <si>
    <t>no. 84</t>
  </si>
  <si>
    <t>no. 85</t>
  </si>
  <si>
    <t>no. 86</t>
  </si>
  <si>
    <t>no. 87</t>
  </si>
  <si>
    <t>no. 88</t>
  </si>
  <si>
    <t>no. 89</t>
  </si>
  <si>
    <t>no. 90</t>
  </si>
  <si>
    <t>no. 91</t>
  </si>
  <si>
    <t>no. 92</t>
  </si>
  <si>
    <t>no. 93</t>
  </si>
  <si>
    <t>No 1</t>
  </si>
  <si>
    <t>No 2</t>
  </si>
  <si>
    <t>No 3</t>
  </si>
  <si>
    <t>No 4</t>
  </si>
  <si>
    <t>No 5</t>
  </si>
  <si>
    <t>No 6</t>
  </si>
  <si>
    <t>No 7</t>
  </si>
  <si>
    <t>No 8</t>
  </si>
  <si>
    <t>No 9</t>
  </si>
  <si>
    <t>No 10</t>
  </si>
  <si>
    <t>No 11</t>
  </si>
  <si>
    <t>No 12</t>
  </si>
  <si>
    <t>No 13</t>
  </si>
  <si>
    <t>No 14</t>
  </si>
  <si>
    <t>No 15</t>
  </si>
  <si>
    <t>No 16</t>
  </si>
  <si>
    <t>No 17</t>
  </si>
  <si>
    <t>No 18</t>
  </si>
  <si>
    <t>No 19</t>
  </si>
  <si>
    <t>No 20</t>
  </si>
  <si>
    <t>No 21</t>
  </si>
  <si>
    <t>No 22</t>
  </si>
  <si>
    <t>No 23</t>
  </si>
  <si>
    <t>No 24</t>
  </si>
  <si>
    <t>No 25</t>
  </si>
  <si>
    <t>Unstaked Suggestion</t>
  </si>
  <si>
    <t>no. 94</t>
  </si>
  <si>
    <t>no. 95</t>
  </si>
  <si>
    <t>no. 96</t>
  </si>
  <si>
    <t>no. 97</t>
  </si>
  <si>
    <t>no. 98</t>
  </si>
  <si>
    <t>no. 99</t>
  </si>
  <si>
    <t>no. 100</t>
  </si>
  <si>
    <t>no. 101</t>
  </si>
  <si>
    <t>no. 102</t>
  </si>
  <si>
    <t>no. 103</t>
  </si>
  <si>
    <t>no. 104</t>
  </si>
  <si>
    <t>no. 105</t>
  </si>
  <si>
    <t>no. 106</t>
  </si>
  <si>
    <t>no. 107</t>
  </si>
  <si>
    <t>no. 108</t>
  </si>
  <si>
    <t>no. 109</t>
  </si>
  <si>
    <t>Le Milos</t>
  </si>
  <si>
    <t>Veterans' Hanciap Chase Warwick</t>
  </si>
  <si>
    <t>1pt Win</t>
  </si>
  <si>
    <t>Bigger</t>
  </si>
  <si>
    <t>A Likeable Rogue</t>
  </si>
  <si>
    <t>NHF Listed Newbury</t>
  </si>
  <si>
    <t xml:space="preserve">.5pts EW </t>
  </si>
  <si>
    <t>Captain Teague</t>
  </si>
  <si>
    <t>Kalium</t>
  </si>
  <si>
    <t>Richmond Lake</t>
  </si>
  <si>
    <t>Yes</t>
  </si>
  <si>
    <t>Gowran Pk</t>
  </si>
  <si>
    <t>Alexi Ante Post</t>
  </si>
  <si>
    <t>Dbl Storm Heart (6/4) &amp; Impaire Et Passe (4/5)</t>
  </si>
  <si>
    <t>Betfair Hcap Hurdle</t>
  </si>
  <si>
    <t>2m71/2f Hcap Hurdle Newbury</t>
  </si>
  <si>
    <t>Smaller</t>
  </si>
  <si>
    <t>Grand National Trial Haydock</t>
  </si>
  <si>
    <t>Lucky Lyreen</t>
  </si>
  <si>
    <t>Ire Grand National Trial Punchestown</t>
  </si>
  <si>
    <t>.75pts EW</t>
  </si>
  <si>
    <t>Ksar Fatal</t>
  </si>
  <si>
    <t>Punchestown Mdn Hdl</t>
  </si>
  <si>
    <t>6/4</t>
  </si>
  <si>
    <t>Klub De Reve</t>
  </si>
  <si>
    <t>Dovecote Novices' Hurdle</t>
  </si>
  <si>
    <t>13th</t>
  </si>
  <si>
    <t>Lookaway</t>
  </si>
  <si>
    <t>Ladbrokes Hcap Chase</t>
  </si>
  <si>
    <t>Kinturk Nelson</t>
  </si>
  <si>
    <t>2m4f Fairyhouse Hcap Hurdle</t>
  </si>
  <si>
    <t>7K</t>
  </si>
  <si>
    <t>Piccolo Player</t>
  </si>
  <si>
    <t>1m7.5f Hcap Hurdle Naas</t>
  </si>
  <si>
    <t>9K</t>
  </si>
  <si>
    <t>Same</t>
  </si>
  <si>
    <t>State Pension</t>
  </si>
  <si>
    <t>Naas NHF</t>
  </si>
  <si>
    <t>Count Of Vendrome</t>
  </si>
  <si>
    <t>Nov Hdl Bangor-On-Dee</t>
  </si>
  <si>
    <t>5/4</t>
  </si>
  <si>
    <t>Dockpickedme</t>
  </si>
  <si>
    <t>3m.5f Hcap Hurdle Doncaster</t>
  </si>
  <si>
    <t>Leader Crik</t>
  </si>
  <si>
    <t>Doncaster Mdn Hdl</t>
  </si>
  <si>
    <t>Win Dbl Starount &amp; Leader Crik</t>
  </si>
  <si>
    <t>Kelso &amp; Donc</t>
  </si>
  <si>
    <t>UP</t>
  </si>
  <si>
    <t>Win Dbl Docpickedme &amp; Leader Crik</t>
  </si>
  <si>
    <t>Both at Doncaster</t>
  </si>
  <si>
    <t>Moulin Labbe</t>
  </si>
  <si>
    <t>Naas Mdn Hdl</t>
  </si>
  <si>
    <t>Jimmy Gatz</t>
  </si>
  <si>
    <t>Ffos Las NHF</t>
  </si>
  <si>
    <t>Umpires Call</t>
  </si>
  <si>
    <t>Naas Hcap Hurdle</t>
  </si>
  <si>
    <t>.5pts Ew</t>
  </si>
  <si>
    <t>No 26</t>
  </si>
  <si>
    <t>The Dotski</t>
  </si>
  <si>
    <t>Navan Mdn Hdl</t>
  </si>
  <si>
    <t>The Busy Fool</t>
  </si>
  <si>
    <t>Nas Na Riogh Nov Chase</t>
  </si>
  <si>
    <t>No 27</t>
  </si>
  <si>
    <t>No 28</t>
  </si>
  <si>
    <t>Adeladie Bay</t>
  </si>
  <si>
    <t>Chelmsford Class 6 7f Hcap</t>
  </si>
  <si>
    <t>Burds Of A Feather</t>
  </si>
  <si>
    <t>Warwick NHF</t>
  </si>
  <si>
    <t>Owl Of Athens</t>
  </si>
  <si>
    <t>Huntingdon Hcap Chase</t>
  </si>
  <si>
    <t>Triple Charged</t>
  </si>
  <si>
    <t>Newcastle AW Class 6</t>
  </si>
  <si>
    <t>No 29</t>
  </si>
  <si>
    <t>No 30</t>
  </si>
  <si>
    <t>No 31</t>
  </si>
  <si>
    <t>No 32</t>
  </si>
  <si>
    <t>No 33</t>
  </si>
  <si>
    <t>Senator</t>
  </si>
  <si>
    <t>Market Rasen Mdn Hdl</t>
  </si>
  <si>
    <t>On Jack</t>
  </si>
  <si>
    <t>Market Rasen NHF</t>
  </si>
  <si>
    <t>Gooloongong</t>
  </si>
  <si>
    <t>Imperial Cup Hurdle</t>
  </si>
  <si>
    <t>11th</t>
  </si>
  <si>
    <t>.375pts EW</t>
  </si>
  <si>
    <t>20/1</t>
  </si>
  <si>
    <t>28/1</t>
  </si>
  <si>
    <t>Norn Iron (W) &amp; Triple Crown Ted (2nd) Win Dbl</t>
  </si>
  <si>
    <t>Sandown &amp; Ayr</t>
  </si>
  <si>
    <t>LOST</t>
  </si>
  <si>
    <t>mixed</t>
  </si>
  <si>
    <t>More Coko</t>
  </si>
  <si>
    <t>Shamrock Chase Gowran</t>
  </si>
  <si>
    <t>Talk The Talk</t>
  </si>
  <si>
    <t>Supreme Nov Hdl</t>
  </si>
  <si>
    <t>1 Grade</t>
  </si>
  <si>
    <t>4/1</t>
  </si>
  <si>
    <t>Manlaga</t>
  </si>
  <si>
    <t>Fred Winter Juv Hdl</t>
  </si>
  <si>
    <t>Harwa</t>
  </si>
  <si>
    <t>15th</t>
  </si>
  <si>
    <t>22/1</t>
  </si>
  <si>
    <t>Backmeorsackme</t>
  </si>
  <si>
    <t>National Hunt Cup</t>
  </si>
  <si>
    <t>PU</t>
  </si>
  <si>
    <t>Downmexicoway</t>
  </si>
  <si>
    <t>Plate handicap Chase</t>
  </si>
  <si>
    <t>Western Fold</t>
  </si>
  <si>
    <t>Brown Advisory</t>
  </si>
  <si>
    <t>10th</t>
  </si>
  <si>
    <t>14/1</t>
  </si>
  <si>
    <t>Jimmy Du Seuil</t>
  </si>
  <si>
    <t>NR</t>
  </si>
  <si>
    <t>.25pts EW</t>
  </si>
  <si>
    <t>Ante Post NR</t>
  </si>
  <si>
    <t>Jinko Blue</t>
  </si>
  <si>
    <t>Coral (MGM) Cup Hcap Hdl</t>
  </si>
  <si>
    <t>Addragoole</t>
  </si>
  <si>
    <t>Grand Annual</t>
  </si>
  <si>
    <t>9th</t>
  </si>
  <si>
    <t>Broadway Ted</t>
  </si>
  <si>
    <t>Champion Bumper</t>
  </si>
  <si>
    <t>17th</t>
  </si>
  <si>
    <t>Sinnatra</t>
  </si>
  <si>
    <t>County Hcap Hdl</t>
  </si>
  <si>
    <t>Karbau</t>
  </si>
  <si>
    <t>Murcia</t>
  </si>
  <si>
    <t>7/1</t>
  </si>
  <si>
    <t>Espresso Milan</t>
  </si>
  <si>
    <t>Albert Bartlett</t>
  </si>
  <si>
    <t>12th</t>
  </si>
  <si>
    <t>25/1</t>
  </si>
  <si>
    <t>11/1</t>
  </si>
  <si>
    <t>East India Express</t>
  </si>
  <si>
    <t>Martin Pipe</t>
  </si>
  <si>
    <t>Kopek Des Bordes</t>
  </si>
  <si>
    <t>Arkle</t>
  </si>
  <si>
    <t>Wodhooh</t>
  </si>
  <si>
    <t>Mares Hurdle</t>
  </si>
  <si>
    <t>5/6</t>
  </si>
  <si>
    <t>Gaelic Warrior</t>
  </si>
  <si>
    <t>Gold Cup</t>
  </si>
  <si>
    <t>11/4</t>
  </si>
  <si>
    <t>Summer Island</t>
  </si>
  <si>
    <t>Dundalk 19:00</t>
  </si>
  <si>
    <t>Wellington Arch</t>
  </si>
  <si>
    <t>Uttox Hdl</t>
  </si>
  <si>
    <t>10/3</t>
  </si>
  <si>
    <t>Santos Blue</t>
  </si>
  <si>
    <t>Nab Wood</t>
  </si>
  <si>
    <t>Alcedo</t>
  </si>
  <si>
    <t>Teddy Blue</t>
  </si>
  <si>
    <t>Back Down Under</t>
  </si>
  <si>
    <t>Midlands Grand Nat</t>
  </si>
  <si>
    <t>Kempton Chase 15:18</t>
  </si>
  <si>
    <t>Curracgh Hcp 6f</t>
  </si>
  <si>
    <t>Fresh As A Diasy</t>
  </si>
  <si>
    <t>Mares Hdl Newbury</t>
  </si>
  <si>
    <t>Koktail Bleu</t>
  </si>
  <si>
    <t>Newbury Nov Hdl</t>
  </si>
  <si>
    <t>6/5</t>
  </si>
  <si>
    <t>Santos Sospir</t>
  </si>
  <si>
    <t>No 34</t>
  </si>
  <si>
    <t>No 35</t>
  </si>
  <si>
    <t>No 36</t>
  </si>
  <si>
    <t>Power Fizz</t>
  </si>
  <si>
    <t>Sapphire Wild</t>
  </si>
  <si>
    <t>Dundalk 19:45</t>
  </si>
  <si>
    <t>11/10</t>
  </si>
  <si>
    <t>Red Charlie</t>
  </si>
  <si>
    <t>Curragh 17:25</t>
  </si>
  <si>
    <t>James's Delight</t>
  </si>
  <si>
    <t>Doncaster Listed Mle</t>
  </si>
  <si>
    <t>Intrusively</t>
  </si>
  <si>
    <t>Spring Mile Doncaster</t>
  </si>
  <si>
    <t>Count of Bet</t>
  </si>
  <si>
    <t>Row Labels</t>
  </si>
  <si>
    <t>(blank)</t>
  </si>
  <si>
    <t>Grand Total</t>
  </si>
  <si>
    <t>Messerschmitt</t>
  </si>
  <si>
    <t>Bokamsin</t>
  </si>
  <si>
    <t>RYBO Hcap Hdl Fairyhoue</t>
  </si>
  <si>
    <t>16th</t>
  </si>
  <si>
    <t>Servare</t>
  </si>
  <si>
    <t>Navan 17:18</t>
  </si>
  <si>
    <t>UNCLAIMED</t>
  </si>
  <si>
    <t>No 37</t>
  </si>
  <si>
    <t>No 38</t>
  </si>
  <si>
    <t>.5pts EW</t>
  </si>
  <si>
    <t>Bint Majestic Roi</t>
  </si>
  <si>
    <t>Curragh 13:57 F hcap</t>
  </si>
  <si>
    <t>Eastlake</t>
  </si>
  <si>
    <t>Curragh 16:17 Prem 1m2f Hcap</t>
  </si>
  <si>
    <t>Lingfield AW Final 17:00</t>
  </si>
  <si>
    <t>No 39</t>
  </si>
  <si>
    <t>No 40</t>
  </si>
  <si>
    <t>No 41</t>
  </si>
  <si>
    <t xml:space="preserve">Musselburgh </t>
  </si>
  <si>
    <t>Many Men - Cover bet Money Back 3 places</t>
  </si>
  <si>
    <r>
      <t>Son Of Man -</t>
    </r>
    <r>
      <rPr>
        <sz val="8"/>
        <color theme="1"/>
        <rFont val="Aptos Narrow"/>
        <family val="2"/>
        <scheme val="minor"/>
      </rPr>
      <t xml:space="preserve"> tipped at 20/1 - price crashed 14s taken for P&amp;L</t>
    </r>
  </si>
  <si>
    <t>Karamoja</t>
  </si>
  <si>
    <t>Listed 2m Chase</t>
  </si>
  <si>
    <t>C'est Et Chance</t>
  </si>
  <si>
    <t>Irish Grand National</t>
  </si>
  <si>
    <t>3 Grade</t>
  </si>
  <si>
    <t>Umpire's Call</t>
  </si>
  <si>
    <t>Fairyhouse</t>
  </si>
  <si>
    <t>Grangeclare West</t>
  </si>
  <si>
    <t>Iroko</t>
  </si>
  <si>
    <t>THE Grand National</t>
  </si>
  <si>
    <t>UR</t>
  </si>
  <si>
    <t>18/1</t>
  </si>
  <si>
    <t>No 42</t>
  </si>
  <si>
    <t>No 43</t>
  </si>
  <si>
    <t>No 44</t>
  </si>
  <si>
    <t>No 45</t>
  </si>
  <si>
    <t>No 46</t>
  </si>
  <si>
    <t>No 47</t>
  </si>
  <si>
    <t>No 48</t>
  </si>
  <si>
    <t>Sarangpur</t>
  </si>
  <si>
    <t>Gowran 19:15</t>
  </si>
  <si>
    <t>Emid'io Pepe</t>
  </si>
  <si>
    <t>Wm Hill Hcap Hdl Aintree</t>
  </si>
  <si>
    <t>Saracean Beau</t>
  </si>
  <si>
    <t>Ayr Hcap Hdl 16:05</t>
  </si>
  <si>
    <t>Fort Rock</t>
  </si>
  <si>
    <t>Newbury Hcap 16:35</t>
  </si>
  <si>
    <t>71/</t>
  </si>
  <si>
    <t>Montregarde</t>
  </si>
  <si>
    <t>Scott Grand National</t>
  </si>
  <si>
    <t>Stem</t>
  </si>
  <si>
    <t>Newbury Spring Mile</t>
  </si>
  <si>
    <t>Curragh 15:00 6f Hcap</t>
  </si>
  <si>
    <t>Curragh 16:45 Hcap</t>
  </si>
  <si>
    <t>Ew Dbl Bint Majestic Roi &amp; Red Charlie</t>
  </si>
  <si>
    <t>.25ptsEw</t>
  </si>
  <si>
    <t>placed</t>
  </si>
  <si>
    <t>DBL</t>
  </si>
  <si>
    <t>Road To Home</t>
  </si>
  <si>
    <t>EW Dbl Enpassant &amp; Bunyola Bay</t>
  </si>
  <si>
    <t>Curragh</t>
  </si>
  <si>
    <t>23/04 Southwell &amp; 24/04 Donc</t>
  </si>
  <si>
    <t>God Of Power</t>
  </si>
  <si>
    <t>14:10 Limerick</t>
  </si>
  <si>
    <t>Onefortheditch</t>
  </si>
  <si>
    <t>15:05 Punchestown</t>
  </si>
  <si>
    <t>40/1</t>
  </si>
  <si>
    <t xml:space="preserve">We’re Red And Blue </t>
  </si>
  <si>
    <t>15:40 Punchestown</t>
  </si>
  <si>
    <t>18th</t>
  </si>
  <si>
    <t xml:space="preserve">Putapoundinthejar </t>
  </si>
  <si>
    <t>Sandown Gold Cup - R4 applied to return</t>
  </si>
  <si>
    <t xml:space="preserve">Funiculi Funicula </t>
  </si>
  <si>
    <t>17:25 Nov Listed Hcap Chase</t>
  </si>
  <si>
    <t>Bridgehead</t>
  </si>
  <si>
    <t>19:10 Punchestown Hcap Hdl</t>
  </si>
  <si>
    <t>33/1</t>
  </si>
  <si>
    <t>St Anton</t>
  </si>
  <si>
    <t>14:55 Newmarket Hcap</t>
  </si>
  <si>
    <t>No 49</t>
  </si>
  <si>
    <t>EW Dbl Call Me Tomorrow &amp; Down The Glen</t>
  </si>
  <si>
    <t>Newmkt &amp; Sligo</t>
  </si>
  <si>
    <t>Evolutionist</t>
  </si>
  <si>
    <t>1,000 Guineas</t>
  </si>
  <si>
    <t>1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</si>
</sst>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"/>
    <numFmt numFmtId="165" formatCode="0.0"/>
    <numFmt numFmtId="166" formatCode="0.000"/>
  </numFmts>
  <fonts count="8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202122"/>
      <name val="Calibri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  <font>
      <sz val="8"/>
      <color rgb="FF202122"/>
      <name val="Calibri"/>
      <family val="2"/>
    </font>
    <font>
      <sz val="8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4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1" xfId="0" applyBorder="1"/>
    <xf numFmtId="4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5" fontId="2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5" fontId="1" fillId="2" borderId="0" xfId="0" applyNumberFormat="1" applyFont="1" applyFill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/>
    </xf>
    <xf numFmtId="166" fontId="1" fillId="2" borderId="0" xfId="0" applyNumberFormat="1" applyFont="1" applyFill="1" applyAlignment="1">
      <alignment horizontal="center"/>
    </xf>
    <xf numFmtId="14" fontId="3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14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/>
    <xf numFmtId="2" fontId="1" fillId="0" borderId="0" xfId="0" applyNumberFormat="1" applyFont="1"/>
    <xf numFmtId="165" fontId="1" fillId="7" borderId="1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3" fillId="8" borderId="1" xfId="0" applyFont="1" applyFill="1" applyBorder="1" applyAlignment="1">
      <alignment horizontal="left" vertical="center" wrapText="1"/>
    </xf>
    <xf numFmtId="14" fontId="3" fillId="8" borderId="1" xfId="0" applyNumberFormat="1" applyFont="1" applyFill="1" applyBorder="1" applyAlignment="1">
      <alignment horizontal="left" vertical="center" wrapText="1"/>
    </xf>
    <xf numFmtId="49" fontId="1" fillId="8" borderId="1" xfId="0" applyNumberFormat="1" applyFont="1" applyFill="1" applyBorder="1" applyAlignment="1">
      <alignment horizontal="left"/>
    </xf>
    <xf numFmtId="49" fontId="1" fillId="8" borderId="1" xfId="0" applyNumberFormat="1" applyFont="1" applyFill="1" applyBorder="1" applyAlignment="1">
      <alignment horizontal="center"/>
    </xf>
    <xf numFmtId="164" fontId="1" fillId="8" borderId="1" xfId="0" applyNumberFormat="1" applyFont="1" applyFill="1" applyBorder="1" applyAlignment="1">
      <alignment horizontal="center"/>
    </xf>
    <xf numFmtId="165" fontId="1" fillId="8" borderId="1" xfId="0" applyNumberFormat="1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 wrapText="1"/>
    </xf>
    <xf numFmtId="2" fontId="1" fillId="2" borderId="0" xfId="0" applyNumberFormat="1" applyFont="1" applyFill="1"/>
    <xf numFmtId="0" fontId="0" fillId="9" borderId="1" xfId="0" applyFill="1" applyBorder="1"/>
    <xf numFmtId="0" fontId="1" fillId="9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iff O'Keeffe" refreshedDate="46112.381634606485" createdVersion="8" refreshedVersion="8" minRefreshableVersion="3" recordCount="113" xr:uid="{4559644B-3098-47C0-BE29-AE8C1675E421}">
  <cacheSource type="worksheet">
    <worksheetSource ref="A1:P1048576" sheet="Non Trends &amp; Info Tips"/>
  </cacheSource>
  <cacheFields count="16">
    <cacheField name="Bet" numFmtId="0">
      <sharedItems containsBlank="1"/>
    </cacheField>
    <cacheField name="Date" numFmtId="0">
      <sharedItems containsNonDate="0" containsDate="1" containsString="0" containsBlank="1" minDate="2026-02-10T00:00:00" maxDate="2206-02-15T00:00:00"/>
    </cacheField>
    <cacheField name="Return Yes or No" numFmtId="0">
      <sharedItems containsBlank="1" count="3">
        <s v="Yes"/>
        <s v="NO"/>
        <m/>
      </sharedItems>
    </cacheField>
    <cacheField name="Horse" numFmtId="0">
      <sharedItems containsBlank="1"/>
    </cacheField>
    <cacheField name="Race" numFmtId="49">
      <sharedItems containsBlank="1"/>
    </cacheField>
    <cacheField name="Place in Race" numFmtId="49">
      <sharedItems containsBlank="1"/>
    </cacheField>
    <cacheField name="Unstaked Suggestion" numFmtId="164">
      <sharedItems containsBlank="1"/>
    </cacheField>
    <cacheField name="Grade" numFmtId="49">
      <sharedItems containsNonDate="0" containsString="0" containsBlank="1"/>
    </cacheField>
    <cacheField name="Price Advised" numFmtId="49">
      <sharedItems containsBlank="1"/>
    </cacheField>
    <cacheField name="Result" numFmtId="165">
      <sharedItems containsString="0" containsBlank="1" containsNumber="1" minValue="-1" maxValue="20"/>
    </cacheField>
    <cacheField name="Profit / Loss" numFmtId="2">
      <sharedItems containsString="0" containsBlank="1" containsNumber="1" minValue="0" maxValue="59.15"/>
    </cacheField>
    <cacheField name="SP" numFmtId="49">
      <sharedItems containsNonDate="0" containsString="0" containsBlank="1"/>
    </cacheField>
    <cacheField name="Outlay" numFmtId="165">
      <sharedItems containsString="0" containsBlank="1" containsNumber="1" minValue="1" maxValue="34.1"/>
    </cacheField>
    <cacheField name="Return" numFmtId="0">
      <sharedItems containsString="0" containsBlank="1" containsNumber="1" minValue="-1" maxValue="59.15"/>
    </cacheField>
    <cacheField name="ROI" numFmtId="2">
      <sharedItems containsString="0" containsBlank="1" containsNumber="1" minValue="1.4105571847507334" maxValue="1.8026315789473684"/>
    </cacheField>
    <cacheField name="Comment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iff O'Keeffe" refreshedDate="46112.382849074071" createdVersion="8" refreshedVersion="8" minRefreshableVersion="3" recordCount="121" xr:uid="{E0F62A8E-1C9A-4767-947D-633331430545}">
  <cacheSource type="worksheet">
    <worksheetSource ref="A1:S1048576" sheet="2026+ TRS Staked Tips &amp; Results"/>
  </cacheSource>
  <cacheFields count="19">
    <cacheField name="Bet" numFmtId="0">
      <sharedItems containsBlank="1"/>
    </cacheField>
    <cacheField name="Date" numFmtId="0">
      <sharedItems containsNonDate="0" containsDate="1" containsString="0" containsBlank="1" minDate="2026-02-07T00:00:00" maxDate="2026-03-29T00:00:00"/>
    </cacheField>
    <cacheField name="Return Yes or No" numFmtId="0">
      <sharedItems containsBlank="1" count="3">
        <s v="NO"/>
        <s v="YES"/>
        <m/>
      </sharedItems>
    </cacheField>
    <cacheField name="Horse" numFmtId="0">
      <sharedItems containsBlank="1"/>
    </cacheField>
    <cacheField name="Race" numFmtId="49">
      <sharedItems containsBlank="1"/>
    </cacheField>
    <cacheField name="Place in Race" numFmtId="49">
      <sharedItems containsBlank="1"/>
    </cacheField>
    <cacheField name="Bet Advised" numFmtId="164">
      <sharedItems containsBlank="1"/>
    </cacheField>
    <cacheField name="Grade" numFmtId="49">
      <sharedItems containsBlank="1"/>
    </cacheField>
    <cacheField name="Price Advised" numFmtId="49">
      <sharedItems containsBlank="1"/>
    </cacheField>
    <cacheField name="Result" numFmtId="165">
      <sharedItems containsString="0" containsBlank="1" containsNumber="1" minValue="-1.5" maxValue="6"/>
    </cacheField>
    <cacheField name="Profit / Loss" numFmtId="2">
      <sharedItems containsString="0" containsBlank="1" containsNumber="1" minValue="-1" maxValue="13.150000000000002"/>
    </cacheField>
    <cacheField name="SP" numFmtId="49">
      <sharedItems containsBlank="1"/>
    </cacheField>
    <cacheField name="Result2" numFmtId="165">
      <sharedItems containsString="0" containsBlank="1" containsNumber="1" minValue="-1.5" maxValue="7.2"/>
    </cacheField>
    <cacheField name="SP Profit Loss" numFmtId="0">
      <sharedItems containsString="0" containsBlank="1" containsNumber="1" minValue="-2.9499999999999993" maxValue="9.9"/>
    </cacheField>
    <cacheField name="Was SP Bigger, smaller or same" numFmtId="0">
      <sharedItems containsBlank="1"/>
    </cacheField>
    <cacheField name="Outlay" numFmtId="165">
      <sharedItems containsString="0" containsBlank="1" containsNumber="1" containsInteger="1" minValue="1" maxValue="105"/>
    </cacheField>
    <cacheField name="Return" numFmtId="0">
      <sharedItems containsString="0" containsBlank="1" containsNumber="1" minValue="-1.5" maxValue="6"/>
    </cacheField>
    <cacheField name="ROI" numFmtId="2">
      <sharedItems containsString="0" containsBlank="1" containsNumber="1" minValue="-103.8" maxValue="1.1954545454545455"/>
    </cacheField>
    <cacheField name="Comment" numFmtId="2">
      <sharedItems containsString="0" containsBlank="1" containsNumber="1" minValue="-3" maxValue="8.699999999999999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3">
  <r>
    <s v="No 1"/>
    <d v="2026-02-10T00:00:00"/>
    <x v="0"/>
    <s v="Alexi Ante Post"/>
    <s v="Gowran Pk"/>
    <s v="WON"/>
    <s v="1pt win"/>
    <m/>
    <s v="2/1"/>
    <n v="2"/>
    <n v="2"/>
    <m/>
    <n v="1"/>
    <n v="2"/>
    <m/>
    <m/>
  </r>
  <r>
    <s v="No 2"/>
    <d v="2206-02-14T00:00:00"/>
    <x v="0"/>
    <s v="Dbl Storm Heart (6/4) &amp; Impaire Et Passe (4/5)"/>
    <s v="Gowran Pk"/>
    <s v="WON"/>
    <s v="1pt win"/>
    <m/>
    <m/>
    <n v="3.5"/>
    <n v="5.5"/>
    <m/>
    <n v="1"/>
    <n v="3.5"/>
    <m/>
    <m/>
  </r>
  <r>
    <s v="No 3"/>
    <d v="2026-02-15T00:00:00"/>
    <x v="0"/>
    <s v="Ksar Fatal"/>
    <s v="Punchestown Mdn Hdl"/>
    <s v="WON"/>
    <s v="1pt win"/>
    <m/>
    <s v="6/4"/>
    <n v="1.5"/>
    <n v="7"/>
    <m/>
    <n v="1"/>
    <n v="1.5"/>
    <m/>
    <m/>
  </r>
  <r>
    <s v="No 4"/>
    <d v="2026-02-17T00:00:00"/>
    <x v="0"/>
    <s v="Senator"/>
    <s v="Market Rasen Mdn Hdl"/>
    <s v="WON"/>
    <s v="1pt win"/>
    <m/>
    <s v="1/1"/>
    <n v="1"/>
    <n v="8"/>
    <m/>
    <n v="1"/>
    <n v="1"/>
    <m/>
    <m/>
  </r>
  <r>
    <s v="No 5"/>
    <d v="2026-02-17T00:00:00"/>
    <x v="0"/>
    <s v="On Jack"/>
    <s v="Market Rasen NHF"/>
    <s v="WON"/>
    <s v="1pt win"/>
    <m/>
    <s v="5/2"/>
    <n v="2.5"/>
    <n v="10.5"/>
    <m/>
    <n v="1"/>
    <n v="2.5"/>
    <m/>
    <m/>
  </r>
  <r>
    <s v="No 6"/>
    <d v="2026-02-19T00:00:00"/>
    <x v="0"/>
    <s v="Owl Of Athens"/>
    <s v="Huntingdon Hcap Chase"/>
    <s v="WON"/>
    <s v="1pt win"/>
    <m/>
    <s v="15/8"/>
    <n v="1.8"/>
    <n v="12.3"/>
    <m/>
    <n v="1"/>
    <n v="1.8"/>
    <m/>
    <m/>
  </r>
  <r>
    <s v="No 7"/>
    <d v="2026-02-19T00:00:00"/>
    <x v="1"/>
    <s v="Triple Charged"/>
    <s v="Newcastle AW Class 6"/>
    <s v="4th"/>
    <s v=".5pts Ew"/>
    <m/>
    <s v="13/2"/>
    <n v="-1"/>
    <n v="11.3"/>
    <m/>
    <n v="1"/>
    <n v="-1"/>
    <m/>
    <m/>
  </r>
  <r>
    <s v="No 8"/>
    <d v="2026-02-20T00:00:00"/>
    <x v="0"/>
    <s v="Burds Of A Feather"/>
    <s v="Warwick NHF"/>
    <s v="WON"/>
    <s v="1pt win"/>
    <m/>
    <s v="7/4"/>
    <n v="1.75"/>
    <n v="13.05"/>
    <m/>
    <n v="1"/>
    <n v="1.75"/>
    <m/>
    <m/>
  </r>
  <r>
    <s v="No 9"/>
    <d v="2026-02-21T00:00:00"/>
    <x v="1"/>
    <s v="Adeladie Bay"/>
    <s v="Chelmsford Class 6 7f Hcap"/>
    <s v="8th"/>
    <s v=".5pts Ew"/>
    <m/>
    <s v="8/1"/>
    <n v="-1"/>
    <n v="12.05"/>
    <m/>
    <n v="1"/>
    <n v="-1"/>
    <m/>
    <m/>
  </r>
  <r>
    <s v="No 10"/>
    <d v="2026-02-22T00:00:00"/>
    <x v="1"/>
    <s v="State Pension"/>
    <s v="Naas NHF"/>
    <s v="3rd"/>
    <s v="1pt win"/>
    <m/>
    <s v="6/4"/>
    <n v="-1"/>
    <n v="11.05"/>
    <m/>
    <n v="1"/>
    <n v="-1"/>
    <m/>
    <m/>
  </r>
  <r>
    <s v="No 11"/>
    <d v="2026-02-22T00:00:00"/>
    <x v="0"/>
    <s v="The Busy Fool"/>
    <s v="Nas Na Riogh Nov Chase"/>
    <s v="3rd"/>
    <s v=".5pts Ew"/>
    <m/>
    <s v="16/1"/>
    <n v="1.1000000000000001"/>
    <n v="12.15"/>
    <m/>
    <n v="1"/>
    <n v="1.1000000000000001"/>
    <m/>
    <m/>
  </r>
  <r>
    <s v="No 12"/>
    <d v="2026-02-25T00:00:00"/>
    <x v="1"/>
    <s v="Count Of Vendrome"/>
    <s v="Nov Hdl Bangor-On-Dee"/>
    <s v="2nd"/>
    <s v="1pt win"/>
    <m/>
    <s v="5/4"/>
    <n v="-1"/>
    <n v="11.15"/>
    <m/>
    <n v="1"/>
    <n v="-1"/>
    <m/>
    <m/>
  </r>
  <r>
    <s v="No 13"/>
    <d v="2026-02-28T00:00:00"/>
    <x v="0"/>
    <s v="Leader Crik"/>
    <s v="Doncaster Mdn Hdl"/>
    <s v="WON"/>
    <s v="1pt win"/>
    <m/>
    <s v="3/1"/>
    <n v="3"/>
    <n v="14.15"/>
    <m/>
    <n v="1"/>
    <n v="3"/>
    <m/>
    <m/>
  </r>
  <r>
    <s v="No 14"/>
    <d v="2026-02-28T00:00:00"/>
    <x v="1"/>
    <s v="Win Dbl Starount &amp; Leader Crik"/>
    <s v="Kelso &amp; Donc"/>
    <s v="UP"/>
    <s v="1pt win"/>
    <m/>
    <m/>
    <n v="-1"/>
    <n v="13.15"/>
    <m/>
    <n v="1"/>
    <n v="-1"/>
    <m/>
    <m/>
  </r>
  <r>
    <s v="No 15"/>
    <d v="2026-02-28T00:00:00"/>
    <x v="0"/>
    <s v="Win Dbl Docpickedme &amp; Leader Crik"/>
    <s v="Both at Doncaster"/>
    <s v="WON"/>
    <s v="1pt win"/>
    <m/>
    <m/>
    <n v="20"/>
    <n v="33.15"/>
    <m/>
    <n v="1"/>
    <n v="20"/>
    <m/>
    <m/>
  </r>
  <r>
    <s v="No 16"/>
    <d v="2026-02-28T00:00:00"/>
    <x v="1"/>
    <s v="The Dotski"/>
    <s v="Navan Mdn Hdl"/>
    <s v="4th"/>
    <s v=".5pts Ew"/>
    <m/>
    <s v="9/1"/>
    <n v="-1"/>
    <n v="32.15"/>
    <m/>
    <n v="1"/>
    <n v="-1"/>
    <m/>
    <m/>
  </r>
  <r>
    <s v="No 17"/>
    <d v="2028-02-28T00:00:00"/>
    <x v="0"/>
    <s v="Moulin Labbe"/>
    <s v="Naas Mdn Hdl"/>
    <s v="WON"/>
    <s v="1pt win"/>
    <m/>
    <s v="1/1"/>
    <n v="1"/>
    <n v="33.15"/>
    <m/>
    <n v="1"/>
    <n v="1"/>
    <m/>
    <m/>
  </r>
  <r>
    <s v="No 18"/>
    <d v="2026-03-01T00:00:00"/>
    <x v="1"/>
    <s v="Jimmy Gatz"/>
    <s v="Ffos Las NHF"/>
    <s v="UP"/>
    <s v="1pt win"/>
    <m/>
    <s v="5/4"/>
    <n v="-1"/>
    <n v="32.15"/>
    <m/>
    <n v="1"/>
    <n v="-1"/>
    <m/>
    <m/>
  </r>
  <r>
    <s v="No 19"/>
    <d v="2026-03-04T00:00:00"/>
    <x v="0"/>
    <s v="Umpires Call"/>
    <s v="Naas Hcap Hurdle"/>
    <s v="WON"/>
    <s v=".5pts Ew"/>
    <m/>
    <s v="7/2"/>
    <n v="2.1"/>
    <n v="34.25"/>
    <m/>
    <n v="1"/>
    <n v="2.1"/>
    <n v="1.8026315789473684"/>
    <m/>
  </r>
  <r>
    <s v="No 20"/>
    <d v="2026-03-10T00:00:00"/>
    <x v="1"/>
    <s v="Kopek Des Bordes"/>
    <s v="Arkle"/>
    <s v="2nd"/>
    <s v="1pt win"/>
    <m/>
    <s v="3/1"/>
    <n v="-1"/>
    <n v="33.25"/>
    <m/>
    <n v="1"/>
    <n v="-1"/>
    <m/>
    <m/>
  </r>
  <r>
    <s v="No 21"/>
    <d v="2026-03-12T00:00:00"/>
    <x v="0"/>
    <s v="Wodhooh"/>
    <s v="Mares Hurdle"/>
    <s v="WON"/>
    <s v="1pt win"/>
    <m/>
    <s v="5/6"/>
    <n v="0.8"/>
    <n v="34.049999999999997"/>
    <m/>
    <n v="1"/>
    <n v="0.8"/>
    <m/>
    <m/>
  </r>
  <r>
    <s v="No 22"/>
    <d v="2026-03-13T00:00:00"/>
    <x v="0"/>
    <s v="Gaelic Warrior"/>
    <s v="Gold Cup"/>
    <s v="WON"/>
    <s v="1pt win"/>
    <m/>
    <s v="11/4"/>
    <n v="2.75"/>
    <n v="36.799999999999997"/>
    <m/>
    <n v="1"/>
    <n v="2.75"/>
    <m/>
    <m/>
  </r>
  <r>
    <s v="No 23"/>
    <d v="2026-03-13T00:00:00"/>
    <x v="1"/>
    <s v="Summer Island"/>
    <s v="Dundalk 19:00"/>
    <m/>
    <s v="1pt win"/>
    <m/>
    <s v="7/4"/>
    <n v="-1"/>
    <n v="35.799999999999997"/>
    <m/>
    <n v="1"/>
    <n v="-1"/>
    <m/>
    <m/>
  </r>
  <r>
    <s v="No 24"/>
    <d v="2026-03-14T00:00:00"/>
    <x v="0"/>
    <s v="Wellington Arch"/>
    <s v="Uttox Hdl"/>
    <s v="WON"/>
    <s v="1pt win"/>
    <m/>
    <s v="10/3"/>
    <n v="3.3"/>
    <n v="39.099999999999994"/>
    <m/>
    <n v="1"/>
    <n v="3.3"/>
    <m/>
    <m/>
  </r>
  <r>
    <s v="No 25"/>
    <d v="2026-03-14T00:00:00"/>
    <x v="0"/>
    <s v="Santos Blue"/>
    <s v="Uttox Hdl"/>
    <s v="3rd"/>
    <s v=".5pts Ew"/>
    <m/>
    <s v="16/1"/>
    <n v="1.1000000000000001"/>
    <n v="40.199999999999996"/>
    <m/>
    <n v="1"/>
    <n v="1.1000000000000001"/>
    <m/>
    <m/>
  </r>
  <r>
    <s v="No 26"/>
    <d v="2026-03-14T00:00:00"/>
    <x v="0"/>
    <s v="Nab Wood"/>
    <s v="Uttox Hdl"/>
    <s v="4th"/>
    <s v=".5pts Ew"/>
    <m/>
    <s v="28/1"/>
    <n v="2.2999999999999998"/>
    <n v="42.499999999999993"/>
    <m/>
    <n v="1"/>
    <n v="2.2999999999999998"/>
    <m/>
    <m/>
  </r>
  <r>
    <s v="No 27"/>
    <d v="2026-03-14T00:00:00"/>
    <x v="1"/>
    <s v="Alcedo"/>
    <s v="Midlands Grand Nat"/>
    <s v="PU"/>
    <s v=".5pts Ew"/>
    <m/>
    <s v="20/1"/>
    <n v="-1"/>
    <n v="41.499999999999993"/>
    <m/>
    <n v="1"/>
    <n v="-1"/>
    <m/>
    <m/>
  </r>
  <r>
    <s v="No 28"/>
    <d v="2026-03-14T00:00:00"/>
    <x v="0"/>
    <s v="Teddy Blue"/>
    <s v="Kempton Chase 15:18"/>
    <s v="WON"/>
    <s v=".5pts Ew"/>
    <m/>
    <s v="12/1"/>
    <n v="7.2"/>
    <n v="48.699999999999996"/>
    <m/>
    <n v="1"/>
    <n v="7.2"/>
    <m/>
    <m/>
  </r>
  <r>
    <s v="No 29"/>
    <d v="2026-03-15T00:00:00"/>
    <x v="1"/>
    <s v="Back Down Under"/>
    <s v="Curracgh Hcp 6f"/>
    <s v="6th"/>
    <s v=".5pts Ew"/>
    <m/>
    <s v="13/2"/>
    <n v="-1"/>
    <n v="47.699999999999996"/>
    <m/>
    <n v="1"/>
    <n v="-1"/>
    <m/>
    <m/>
  </r>
  <r>
    <s v="No 30"/>
    <d v="2026-03-21T00:00:00"/>
    <x v="0"/>
    <s v="Koktail Bleu"/>
    <s v="Newbury Nov Hdl"/>
    <s v="WON"/>
    <s v="1pt win"/>
    <m/>
    <s v="6/5"/>
    <n v="1.1000000000000001"/>
    <n v="48.8"/>
    <m/>
    <n v="1.1000000000000001"/>
    <n v="1.1000000000000001"/>
    <m/>
    <m/>
  </r>
  <r>
    <s v="No 31"/>
    <d v="2026-03-21T00:00:00"/>
    <x v="1"/>
    <s v="Santos Sospir"/>
    <s v="Navan Mdn Hdl"/>
    <s v="4th"/>
    <s v="1pt win"/>
    <m/>
    <s v="6/4"/>
    <n v="-1"/>
    <n v="47.8"/>
    <m/>
    <n v="1"/>
    <n v="-1"/>
    <m/>
    <m/>
  </r>
  <r>
    <s v="No 32"/>
    <d v="2026-03-27T00:00:00"/>
    <x v="0"/>
    <s v="Power Fizz"/>
    <s v="Newcastle AW Class 6"/>
    <s v="WON"/>
    <s v="1pt win"/>
    <m/>
    <s v="11/4"/>
    <n v="2.75"/>
    <n v="50.55"/>
    <m/>
    <n v="1"/>
    <n v="2.75"/>
    <m/>
    <m/>
  </r>
  <r>
    <s v="No 33"/>
    <d v="2026-03-27T00:00:00"/>
    <x v="1"/>
    <s v="Sapphire Wild"/>
    <s v="Dundalk 19:45"/>
    <s v="2nd"/>
    <s v="1pt win"/>
    <m/>
    <s v="11/10"/>
    <n v="-1"/>
    <n v="49.55"/>
    <m/>
    <n v="1"/>
    <n v="-1"/>
    <m/>
    <m/>
  </r>
  <r>
    <s v="No 34"/>
    <d v="2026-03-28T00:00:00"/>
    <x v="0"/>
    <s v="Red Charlie"/>
    <s v="Curragh 17:25"/>
    <s v="WON"/>
    <s v=".5pts Ew"/>
    <m/>
    <s v="16/1"/>
    <n v="9.6"/>
    <n v="59.15"/>
    <m/>
    <n v="1"/>
    <n v="9.6"/>
    <n v="1.4105571847507334"/>
    <m/>
  </r>
  <r>
    <s v="No 35"/>
    <m/>
    <x v="2"/>
    <m/>
    <m/>
    <m/>
    <m/>
    <m/>
    <m/>
    <m/>
    <n v="59.15"/>
    <m/>
    <m/>
    <m/>
    <m/>
    <m/>
  </r>
  <r>
    <s v="No 36"/>
    <m/>
    <x v="2"/>
    <m/>
    <m/>
    <m/>
    <m/>
    <m/>
    <m/>
    <m/>
    <n v="59.15"/>
    <m/>
    <m/>
    <m/>
    <m/>
    <m/>
  </r>
  <r>
    <m/>
    <m/>
    <x v="2"/>
    <m/>
    <m/>
    <m/>
    <m/>
    <m/>
    <m/>
    <m/>
    <n v="59.15"/>
    <m/>
    <m/>
    <m/>
    <m/>
    <m/>
  </r>
  <r>
    <m/>
    <m/>
    <x v="2"/>
    <m/>
    <m/>
    <m/>
    <m/>
    <m/>
    <m/>
    <m/>
    <n v="59.15"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s v="no. 90"/>
    <m/>
    <x v="2"/>
    <m/>
    <m/>
    <m/>
    <m/>
    <m/>
    <m/>
    <m/>
    <n v="0"/>
    <m/>
    <m/>
    <m/>
    <m/>
    <m/>
  </r>
  <r>
    <s v="no. 91"/>
    <m/>
    <x v="2"/>
    <m/>
    <m/>
    <m/>
    <m/>
    <m/>
    <m/>
    <m/>
    <m/>
    <m/>
    <m/>
    <m/>
    <m/>
    <m/>
  </r>
  <r>
    <s v="no. 92"/>
    <m/>
    <x v="2"/>
    <m/>
    <m/>
    <m/>
    <m/>
    <m/>
    <m/>
    <m/>
    <m/>
    <m/>
    <m/>
    <m/>
    <m/>
    <m/>
  </r>
  <r>
    <s v="no. 93"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</r>
  <r>
    <m/>
    <m/>
    <x v="2"/>
    <m/>
    <m/>
    <m/>
    <m/>
    <m/>
    <m/>
    <m/>
    <m/>
    <m/>
    <n v="34.1"/>
    <n v="59.15"/>
    <m/>
    <m/>
  </r>
  <r>
    <m/>
    <m/>
    <x v="2"/>
    <m/>
    <m/>
    <m/>
    <m/>
    <m/>
    <m/>
    <m/>
    <m/>
    <m/>
    <m/>
    <n v="0"/>
    <m/>
    <m/>
  </r>
  <r>
    <m/>
    <m/>
    <x v="2"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">
  <r>
    <s v="no. 1"/>
    <d v="2026-02-07T00:00:00"/>
    <x v="0"/>
    <s v="Le Milos"/>
    <s v="Veterans' Hanciap Chase Warwick"/>
    <s v="3rd"/>
    <s v="1pt Win"/>
    <s v="2 Class"/>
    <s v="9/4"/>
    <n v="-1"/>
    <n v="-1"/>
    <s v="7/2"/>
    <n v="-1"/>
    <m/>
    <s v="Bigger"/>
    <n v="1"/>
    <n v="-1"/>
    <m/>
    <m/>
  </r>
  <r>
    <s v="no. 2"/>
    <d v="2026-02-07T00:00:00"/>
    <x v="1"/>
    <s v="A Likeable Rogue"/>
    <s v="NHF Listed Newbury"/>
    <s v="WON"/>
    <s v=".5pts EW "/>
    <s v="Listed"/>
    <s v="10/1"/>
    <n v="6"/>
    <n v="5"/>
    <s v="12/1"/>
    <n v="7.2"/>
    <n v="6.2"/>
    <s v="Bigger"/>
    <n v="1"/>
    <n v="6"/>
    <m/>
    <n v="5"/>
  </r>
  <r>
    <s v="no. 3"/>
    <d v="2026-02-14T00:00:00"/>
    <x v="0"/>
    <s v="Captain Teague"/>
    <s v="Betfair Hcap Hurdle"/>
    <s v="6th"/>
    <s v=".5pts EW "/>
    <s v="2 Class"/>
    <s v="11/2"/>
    <n v="-1"/>
    <n v="4"/>
    <s v="17/2"/>
    <n v="-1"/>
    <n v="5.2"/>
    <s v="Bigger"/>
    <n v="1"/>
    <n v="-1"/>
    <m/>
    <m/>
  </r>
  <r>
    <s v="no. 4"/>
    <d v="2026-02-14T00:00:00"/>
    <x v="1"/>
    <s v="Kalium"/>
    <s v="2m71/2f Hcap Hurdle Newbury"/>
    <s v="3rd"/>
    <s v=".5pts EW "/>
    <s v="3 Class"/>
    <s v="10/1"/>
    <n v="0.5"/>
    <n v="4.5"/>
    <s v="5/1"/>
    <n v="0"/>
    <n v="5.2"/>
    <s v="Smaller"/>
    <n v="1"/>
    <n v="0.5"/>
    <m/>
    <m/>
  </r>
  <r>
    <s v="no. 5"/>
    <d v="2026-02-14T00:00:00"/>
    <x v="0"/>
    <s v="Richmond Lake"/>
    <s v="Grand National Trial Haydock"/>
    <s v="8th"/>
    <s v=".5pts EW "/>
    <s v="1 Class"/>
    <s v="8/1"/>
    <n v="-1"/>
    <n v="3.5"/>
    <s v="12/1"/>
    <n v="-1"/>
    <n v="4.2"/>
    <s v="Bigger"/>
    <n v="1"/>
    <n v="-1"/>
    <m/>
    <m/>
  </r>
  <r>
    <s v="no. 6"/>
    <d v="2026-02-15T00:00:00"/>
    <x v="0"/>
    <s v="Lucky Lyreen"/>
    <s v="Ire Grand National Trial Punchestown"/>
    <s v="13th"/>
    <s v=".75pts EW"/>
    <s v="Listed"/>
    <s v="11/2"/>
    <n v="-1.5"/>
    <n v="2"/>
    <s v="15/2"/>
    <n v="-1.5"/>
    <n v="2.7"/>
    <s v="Bigger"/>
    <n v="1"/>
    <n v="-1.5"/>
    <m/>
    <n v="-3"/>
  </r>
  <r>
    <s v="no. 7"/>
    <d v="2026-02-21T00:00:00"/>
    <x v="1"/>
    <s v="Klub De Reve"/>
    <s v="Dovecote Novices' Hurdle"/>
    <s v="WON"/>
    <s v="1pt Win"/>
    <s v="2 Grade"/>
    <s v="9/2"/>
    <n v="4.5"/>
    <n v="6.5"/>
    <s v="7/2"/>
    <n v="3.5"/>
    <n v="6.2"/>
    <s v="Smaller"/>
    <n v="1"/>
    <n v="4.5"/>
    <m/>
    <m/>
  </r>
  <r>
    <s v="no. 8"/>
    <d v="2026-02-21T00:00:00"/>
    <x v="1"/>
    <s v="Lookaway"/>
    <s v="Ladbrokes Hcap Chase"/>
    <s v="WON"/>
    <s v=".5pts EW "/>
    <s v="1 Class"/>
    <s v="8/1"/>
    <n v="4.8"/>
    <n v="11.3"/>
    <s v="3/1"/>
    <n v="1.8"/>
    <n v="8"/>
    <s v="Smaller"/>
    <n v="1"/>
    <n v="4.8"/>
    <m/>
    <m/>
  </r>
  <r>
    <s v="no. 9"/>
    <d v="2026-02-21T00:00:00"/>
    <x v="0"/>
    <s v="Kinturk Nelson"/>
    <s v="2m4f Fairyhouse Hcap Hurdle"/>
    <s v="7th"/>
    <s v=".5pts EW "/>
    <s v="7K"/>
    <s v="8/1"/>
    <n v="-1"/>
    <n v="10.3"/>
    <s v="6/1"/>
    <n v="-1"/>
    <n v="7"/>
    <s v="Smaller"/>
    <n v="1"/>
    <n v="-1"/>
    <m/>
    <m/>
  </r>
  <r>
    <s v="no. 10"/>
    <d v="2026-02-22T00:00:00"/>
    <x v="1"/>
    <s v="Piccolo Player"/>
    <s v="1m7.5f Hcap Hurdle Naas"/>
    <s v="5th"/>
    <s v=".5pts EW "/>
    <s v="9K"/>
    <s v="9/1"/>
    <n v="0.4"/>
    <n v="10.700000000000001"/>
    <s v="9/1"/>
    <n v="0.4"/>
    <n v="7.4"/>
    <s v="Same"/>
    <n v="1"/>
    <n v="0.4"/>
    <m/>
    <n v="8.6999999999999993"/>
  </r>
  <r>
    <s v="no. 11"/>
    <d v="2026-02-28T00:00:00"/>
    <x v="1"/>
    <s v="Dockpickedme"/>
    <s v="3m.5f Hcap Hurdle Doncaster"/>
    <s v="WON"/>
    <s v="1pt Win"/>
    <s v="2 Class"/>
    <s v="7/2"/>
    <n v="2.4500000000000002"/>
    <n v="13.150000000000002"/>
    <s v="5/2"/>
    <n v="2.5"/>
    <n v="9.9"/>
    <s v="Same"/>
    <n v="1"/>
    <n v="2.4500000000000002"/>
    <n v="1.1954545454545455"/>
    <n v="2.4500000000000002"/>
  </r>
  <r>
    <s v="no. 12"/>
    <d v="2026-03-07T00:00:00"/>
    <x v="0"/>
    <s v="Gooloongong"/>
    <s v="Imperial Cup Hurdle"/>
    <s v="11th"/>
    <s v=".375pts EW"/>
    <s v="2 Class"/>
    <s v="20/1"/>
    <n v="-0.75"/>
    <n v="12.400000000000002"/>
    <s v="28/1"/>
    <n v="-0.75"/>
    <n v="9.15"/>
    <s v="Bigger"/>
    <n v="1"/>
    <n v="-0.75"/>
    <m/>
    <m/>
  </r>
  <r>
    <s v="no. 13"/>
    <d v="2026-03-07T00:00:00"/>
    <x v="0"/>
    <s v="Norn Iron (W) &amp; Triple Crown Ted (2nd) Win Dbl"/>
    <s v="Sandown &amp; Ayr"/>
    <s v="LOST"/>
    <s v="1pt Win"/>
    <s v="mixed"/>
    <s v="9/2"/>
    <n v="-1"/>
    <n v="11.400000000000002"/>
    <s v="3/1"/>
    <n v="-1"/>
    <n v="8.15"/>
    <s v="Smaller"/>
    <n v="1"/>
    <n v="-1"/>
    <m/>
    <m/>
  </r>
  <r>
    <s v="no. 14"/>
    <d v="2026-03-07T00:00:00"/>
    <x v="0"/>
    <s v="More Coko"/>
    <s v="Shamrock Chase Gowran"/>
    <s v="6th"/>
    <s v=".5pts EW "/>
    <s v="Listed"/>
    <s v="13/2"/>
    <n v="-1"/>
    <n v="10.400000000000002"/>
    <s v="9/2"/>
    <n v="-1"/>
    <n v="7.15"/>
    <s v="Smaller"/>
    <n v="1"/>
    <n v="-1"/>
    <n v="0.74285714285714299"/>
    <m/>
  </r>
  <r>
    <s v="no. 15"/>
    <d v="2026-03-10T00:00:00"/>
    <x v="0"/>
    <s v="Talk The Talk"/>
    <s v="Supreme Nov Hdl"/>
    <s v="7th"/>
    <s v="1pt Win"/>
    <s v="1 Grade"/>
    <s v="4/1"/>
    <n v="-1"/>
    <n v="9.4000000000000021"/>
    <s v="6/1"/>
    <n v="-1"/>
    <n v="6.15"/>
    <s v="Bigger"/>
    <n v="1"/>
    <n v="-1"/>
    <m/>
    <m/>
  </r>
  <r>
    <s v="no. 16"/>
    <d v="2026-03-10T00:00:00"/>
    <x v="0"/>
    <s v="Manlaga"/>
    <s v="Fred Winter Juv Hdl"/>
    <s v="7th"/>
    <s v=".5pts EW "/>
    <s v="1 Class"/>
    <s v="13/2"/>
    <n v="-1"/>
    <n v="8.4000000000000021"/>
    <s v="13/2"/>
    <n v="-1"/>
    <n v="5.15"/>
    <s v="Same"/>
    <n v="1"/>
    <n v="-1"/>
    <m/>
    <m/>
  </r>
  <r>
    <s v="no. 17"/>
    <d v="2026-03-10T00:00:00"/>
    <x v="0"/>
    <s v="Harwa"/>
    <s v="Fred Winter Juv Hdl"/>
    <s v="15th"/>
    <s v=".5pts EW "/>
    <s v="1 Class"/>
    <s v="22/1"/>
    <n v="-1"/>
    <n v="7.4000000000000021"/>
    <s v="28/1"/>
    <n v="-1"/>
    <n v="4.1500000000000004"/>
    <s v="Bigger"/>
    <n v="1"/>
    <n v="-1"/>
    <m/>
    <m/>
  </r>
  <r>
    <s v="no. 18"/>
    <d v="2026-03-10T00:00:00"/>
    <x v="0"/>
    <s v="Backmeorsackme"/>
    <s v="National Hunt Cup"/>
    <s v="PU"/>
    <s v=".5pts EW "/>
    <s v="2 Class"/>
    <s v="16/1"/>
    <n v="-1"/>
    <n v="6.4000000000000021"/>
    <s v="3/1"/>
    <n v="-1"/>
    <n v="3.1500000000000004"/>
    <s v="Smaller"/>
    <n v="1"/>
    <n v="-1"/>
    <m/>
    <m/>
  </r>
  <r>
    <s v="no. 19"/>
    <d v="2026-03-10T00:00:00"/>
    <x v="1"/>
    <s v="Downmexicoway"/>
    <s v="Plate handicap Chase"/>
    <s v="4th"/>
    <s v=".5pts EW "/>
    <s v="1 Class"/>
    <s v="8/1"/>
    <n v="0.3"/>
    <n v="6.700000000000002"/>
    <s v="9/1"/>
    <n v="0.4"/>
    <n v="3.5500000000000003"/>
    <s v="Bigger"/>
    <n v="1"/>
    <n v="0.3"/>
    <m/>
    <m/>
  </r>
  <r>
    <s v="no. 20"/>
    <d v="2026-03-11T00:00:00"/>
    <x v="0"/>
    <s v="Western Fold"/>
    <s v="Brown Advisory"/>
    <s v="10th"/>
    <s v=".5pts EW "/>
    <s v="1 Grade"/>
    <s v="14/1"/>
    <n v="-1"/>
    <n v="5.700000000000002"/>
    <s v="14/1"/>
    <n v="-1"/>
    <n v="2.5500000000000003"/>
    <s v="Same"/>
    <n v="1"/>
    <n v="-1"/>
    <m/>
    <m/>
  </r>
  <r>
    <s v="no. 21"/>
    <d v="2026-03-11T00:00:00"/>
    <x v="0"/>
    <s v="Jimmy Du Seuil"/>
    <s v="Brown Advisory"/>
    <s v="NR"/>
    <s v=".25pts EW"/>
    <s v="1 Grade"/>
    <s v="NO"/>
    <n v="-0.5"/>
    <n v="5.200000000000002"/>
    <s v="NO"/>
    <n v="-0.5"/>
    <n v="2.0500000000000003"/>
    <s v="Ante Post NR"/>
    <n v="1"/>
    <n v="-0.5"/>
    <m/>
    <m/>
  </r>
  <r>
    <s v="no. 22"/>
    <d v="2026-03-11T00:00:00"/>
    <x v="1"/>
    <s v="Jinko Blue"/>
    <s v="Coral (MGM) Cup Hcap Hdl"/>
    <s v="WON"/>
    <s v=".5pts EW "/>
    <s v="1 Class"/>
    <s v="10/1"/>
    <n v="6"/>
    <n v="11.200000000000003"/>
    <s v="9/2"/>
    <n v="5"/>
    <n v="7.0500000000000007"/>
    <s v="Smaller"/>
    <n v="1"/>
    <n v="6"/>
    <m/>
    <m/>
  </r>
  <r>
    <s v="no. 23"/>
    <d v="2026-03-11T00:00:00"/>
    <x v="0"/>
    <s v="Addragoole"/>
    <s v="Grand Annual"/>
    <s v="9th"/>
    <s v=".5pts EW "/>
    <s v="1 Class"/>
    <s v="14/1"/>
    <n v="-1"/>
    <n v="10.200000000000003"/>
    <s v="20/1"/>
    <n v="-1"/>
    <n v="6.0500000000000007"/>
    <s v="Bigger"/>
    <n v="1"/>
    <n v="-1"/>
    <m/>
    <m/>
  </r>
  <r>
    <s v="no. 24"/>
    <d v="2026-03-11T00:00:00"/>
    <x v="0"/>
    <s v="Broadway Ted"/>
    <s v="Champion Bumper"/>
    <s v="17th"/>
    <s v=".5pts EW "/>
    <s v="1 Class"/>
    <s v="14/1"/>
    <n v="-1"/>
    <n v="9.2000000000000028"/>
    <s v="16/1"/>
    <n v="-1"/>
    <n v="5.0500000000000007"/>
    <s v="Bigger"/>
    <n v="1"/>
    <n v="-1"/>
    <m/>
    <m/>
  </r>
  <r>
    <s v="no. 25"/>
    <d v="2026-03-12T00:00:00"/>
    <x v="0"/>
    <s v="Sinnatra"/>
    <s v="County Hcap Hdl"/>
    <s v="5th"/>
    <s v=".5pts EW "/>
    <s v="1 Class"/>
    <s v="16/1"/>
    <n v="-1"/>
    <n v="8.2000000000000028"/>
    <s v="9/2"/>
    <n v="-1"/>
    <n v="4.0500000000000007"/>
    <s v="Smaller"/>
    <n v="1"/>
    <n v="-1"/>
    <m/>
    <m/>
  </r>
  <r>
    <s v="no. 26"/>
    <d v="2026-03-12T00:00:00"/>
    <x v="0"/>
    <s v="Karbau"/>
    <s v="County Hcap Hdl"/>
    <s v="6th"/>
    <s v=".5pts EW "/>
    <s v="1 Class"/>
    <s v="16/1"/>
    <n v="-1"/>
    <n v="7.2000000000000028"/>
    <s v="4/1"/>
    <n v="-1"/>
    <n v="3.0500000000000007"/>
    <s v="Smaller"/>
    <n v="1"/>
    <n v="-1"/>
    <m/>
    <m/>
  </r>
  <r>
    <s v="no. 27"/>
    <d v="2026-03-12T00:00:00"/>
    <x v="0"/>
    <s v="Murcia"/>
    <s v="County Hcap Hdl"/>
    <s v="15th"/>
    <s v=".5pts EW "/>
    <s v="1 Class"/>
    <s v="7/1"/>
    <n v="-1"/>
    <n v="6.2000000000000028"/>
    <s v="13/2"/>
    <n v="-1"/>
    <n v="2.0500000000000007"/>
    <s v="Smaller"/>
    <n v="1"/>
    <n v="-1"/>
    <m/>
    <m/>
  </r>
  <r>
    <s v="no. 28"/>
    <d v="2026-03-12T00:00:00"/>
    <x v="0"/>
    <s v="Espresso Milan"/>
    <s v="Albert Bartlett"/>
    <s v="12th"/>
    <s v=".5pts EW "/>
    <s v="1 Grade"/>
    <s v="25/1"/>
    <n v="-1"/>
    <n v="5.2000000000000028"/>
    <s v="11/1"/>
    <n v="-1"/>
    <n v="1.0500000000000007"/>
    <s v="Smaller"/>
    <n v="1"/>
    <n v="-1"/>
    <m/>
    <m/>
  </r>
  <r>
    <s v="no. 29"/>
    <d v="2026-03-12T00:00:00"/>
    <x v="0"/>
    <s v="East India Express"/>
    <s v="Martin Pipe"/>
    <s v="17th"/>
    <s v=".5pts EW "/>
    <s v="2 Class"/>
    <s v="9/1"/>
    <n v="-1"/>
    <n v="4.2000000000000028"/>
    <s v="4/1"/>
    <n v="-1"/>
    <n v="5.0000000000000711E-2"/>
    <s v="Smaller"/>
    <n v="1"/>
    <n v="-1"/>
    <m/>
    <m/>
  </r>
  <r>
    <s v="no. 30"/>
    <d v="2026-03-21T00:00:00"/>
    <x v="0"/>
    <s v="Fresh As A Diasy"/>
    <s v="Mares Hdl Newbury"/>
    <s v="PU"/>
    <s v=".5pts EW "/>
    <s v="Listed"/>
    <s v="8/1"/>
    <n v="-1"/>
    <n v="3.2000000000000028"/>
    <s v="8/1"/>
    <n v="-1"/>
    <n v="-0.94999999999999929"/>
    <s v="Same"/>
    <n v="1"/>
    <n v="-1"/>
    <m/>
    <m/>
  </r>
  <r>
    <s v="no. 31"/>
    <d v="2026-03-28T00:00:00"/>
    <x v="0"/>
    <s v="James's Delight"/>
    <s v="Doncaster Listed Mle"/>
    <s v="7th"/>
    <s v=".5pts EW "/>
    <s v="Listed"/>
    <s v="7/1"/>
    <n v="-1"/>
    <n v="2.2000000000000028"/>
    <s v="12/1"/>
    <n v="-1"/>
    <n v="-1.9499999999999993"/>
    <s v="Bigger"/>
    <n v="1"/>
    <n v="-1"/>
    <m/>
    <m/>
  </r>
  <r>
    <s v="no. 32"/>
    <d v="2026-03-28T00:00:00"/>
    <x v="0"/>
    <s v="Intrusively"/>
    <s v="Spring Mile Doncaster"/>
    <s v="12th"/>
    <s v=".5pts EW "/>
    <s v="2 Class"/>
    <s v="16/1"/>
    <n v="-1"/>
    <n v="1.2000000000000028"/>
    <s v="20/1"/>
    <n v="-1"/>
    <n v="-2.9499999999999993"/>
    <s v="Bigger"/>
    <n v="1"/>
    <n v="-1"/>
    <m/>
    <m/>
  </r>
  <r>
    <s v="no. 33"/>
    <m/>
    <x v="2"/>
    <m/>
    <m/>
    <m/>
    <m/>
    <m/>
    <m/>
    <m/>
    <n v="1.2000000000000028"/>
    <m/>
    <m/>
    <n v="-2.9499999999999993"/>
    <m/>
    <n v="1"/>
    <m/>
    <m/>
    <m/>
  </r>
  <r>
    <s v="no. 34"/>
    <m/>
    <x v="2"/>
    <m/>
    <m/>
    <m/>
    <m/>
    <m/>
    <m/>
    <m/>
    <n v="1.2000000000000028"/>
    <m/>
    <m/>
    <n v="-2.9499999999999993"/>
    <m/>
    <n v="1"/>
    <m/>
    <m/>
    <m/>
  </r>
  <r>
    <s v="no. 35"/>
    <m/>
    <x v="2"/>
    <m/>
    <m/>
    <m/>
    <m/>
    <m/>
    <m/>
    <m/>
    <n v="1.2000000000000028"/>
    <m/>
    <m/>
    <n v="-2.9499999999999993"/>
    <m/>
    <n v="1"/>
    <m/>
    <m/>
    <m/>
  </r>
  <r>
    <s v="no. 36"/>
    <m/>
    <x v="2"/>
    <m/>
    <m/>
    <m/>
    <m/>
    <m/>
    <m/>
    <m/>
    <n v="1.2000000000000028"/>
    <m/>
    <m/>
    <n v="-2.9499999999999993"/>
    <m/>
    <n v="1"/>
    <m/>
    <m/>
    <m/>
  </r>
  <r>
    <s v="no. 37"/>
    <m/>
    <x v="2"/>
    <m/>
    <m/>
    <m/>
    <m/>
    <m/>
    <m/>
    <m/>
    <n v="1.2000000000000028"/>
    <m/>
    <m/>
    <n v="-2.9499999999999993"/>
    <m/>
    <n v="1"/>
    <m/>
    <m/>
    <m/>
  </r>
  <r>
    <s v="no. 38"/>
    <m/>
    <x v="2"/>
    <m/>
    <m/>
    <m/>
    <m/>
    <m/>
    <m/>
    <m/>
    <n v="1.2000000000000028"/>
    <m/>
    <m/>
    <n v="-2.9499999999999993"/>
    <m/>
    <n v="1"/>
    <m/>
    <m/>
    <m/>
  </r>
  <r>
    <s v="no. 39"/>
    <m/>
    <x v="2"/>
    <m/>
    <m/>
    <m/>
    <m/>
    <m/>
    <m/>
    <m/>
    <n v="1.2000000000000028"/>
    <m/>
    <m/>
    <n v="-2.9499999999999993"/>
    <m/>
    <n v="1"/>
    <m/>
    <m/>
    <m/>
  </r>
  <r>
    <s v="no. 40"/>
    <m/>
    <x v="2"/>
    <m/>
    <m/>
    <m/>
    <m/>
    <m/>
    <m/>
    <m/>
    <n v="1.2000000000000028"/>
    <m/>
    <m/>
    <n v="-2.9499999999999993"/>
    <m/>
    <n v="1"/>
    <m/>
    <m/>
    <m/>
  </r>
  <r>
    <s v="no. 41"/>
    <m/>
    <x v="2"/>
    <m/>
    <m/>
    <m/>
    <m/>
    <m/>
    <m/>
    <m/>
    <n v="1.2000000000000028"/>
    <m/>
    <m/>
    <n v="-2.9499999999999993"/>
    <m/>
    <n v="1"/>
    <m/>
    <m/>
    <m/>
  </r>
  <r>
    <s v="no. 42"/>
    <m/>
    <x v="2"/>
    <m/>
    <m/>
    <m/>
    <m/>
    <m/>
    <m/>
    <m/>
    <n v="1.2000000000000028"/>
    <m/>
    <m/>
    <n v="-2.9499999999999993"/>
    <m/>
    <n v="1"/>
    <m/>
    <m/>
    <m/>
  </r>
  <r>
    <s v="no. 43"/>
    <m/>
    <x v="2"/>
    <m/>
    <m/>
    <m/>
    <m/>
    <m/>
    <m/>
    <m/>
    <n v="1.2000000000000028"/>
    <m/>
    <m/>
    <n v="-2.9499999999999993"/>
    <m/>
    <n v="1"/>
    <m/>
    <m/>
    <m/>
  </r>
  <r>
    <s v="no. 44"/>
    <m/>
    <x v="2"/>
    <m/>
    <m/>
    <m/>
    <m/>
    <m/>
    <m/>
    <m/>
    <n v="1.2000000000000028"/>
    <m/>
    <m/>
    <n v="-2.9499999999999993"/>
    <m/>
    <n v="1"/>
    <m/>
    <m/>
    <m/>
  </r>
  <r>
    <s v="no. 45"/>
    <m/>
    <x v="2"/>
    <m/>
    <m/>
    <m/>
    <m/>
    <m/>
    <m/>
    <m/>
    <n v="1.2000000000000028"/>
    <m/>
    <m/>
    <n v="-2.9499999999999993"/>
    <m/>
    <n v="1"/>
    <m/>
    <m/>
    <m/>
  </r>
  <r>
    <s v="no. 46"/>
    <m/>
    <x v="2"/>
    <m/>
    <m/>
    <m/>
    <m/>
    <m/>
    <m/>
    <m/>
    <n v="1.2000000000000028"/>
    <m/>
    <m/>
    <n v="-2.9499999999999993"/>
    <m/>
    <n v="1"/>
    <m/>
    <m/>
    <m/>
  </r>
  <r>
    <s v="no. 47"/>
    <m/>
    <x v="2"/>
    <m/>
    <m/>
    <m/>
    <m/>
    <m/>
    <m/>
    <m/>
    <n v="1.2000000000000028"/>
    <m/>
    <m/>
    <n v="-2.9499999999999993"/>
    <m/>
    <n v="1"/>
    <m/>
    <m/>
    <m/>
  </r>
  <r>
    <s v="no. 48"/>
    <m/>
    <x v="2"/>
    <m/>
    <m/>
    <m/>
    <m/>
    <m/>
    <m/>
    <m/>
    <n v="1.2000000000000028"/>
    <m/>
    <m/>
    <n v="-2.9499999999999993"/>
    <m/>
    <n v="1"/>
    <m/>
    <m/>
    <m/>
  </r>
  <r>
    <s v="no. 49"/>
    <m/>
    <x v="2"/>
    <m/>
    <m/>
    <m/>
    <m/>
    <m/>
    <m/>
    <m/>
    <n v="1.2000000000000028"/>
    <m/>
    <m/>
    <n v="-2.9499999999999993"/>
    <m/>
    <n v="1"/>
    <m/>
    <m/>
    <m/>
  </r>
  <r>
    <s v="no. 50"/>
    <m/>
    <x v="2"/>
    <m/>
    <m/>
    <m/>
    <m/>
    <m/>
    <m/>
    <m/>
    <n v="1.2000000000000028"/>
    <m/>
    <m/>
    <n v="-2.9499999999999993"/>
    <m/>
    <n v="1"/>
    <m/>
    <m/>
    <m/>
  </r>
  <r>
    <s v="no. 51"/>
    <m/>
    <x v="2"/>
    <m/>
    <m/>
    <m/>
    <m/>
    <m/>
    <m/>
    <m/>
    <n v="1.2000000000000028"/>
    <m/>
    <m/>
    <n v="-2.9499999999999993"/>
    <m/>
    <n v="1"/>
    <m/>
    <m/>
    <m/>
  </r>
  <r>
    <s v="no. 52"/>
    <m/>
    <x v="2"/>
    <m/>
    <m/>
    <m/>
    <m/>
    <m/>
    <m/>
    <m/>
    <n v="1.2000000000000028"/>
    <m/>
    <m/>
    <n v="-2.9499999999999993"/>
    <m/>
    <n v="1"/>
    <m/>
    <m/>
    <m/>
  </r>
  <r>
    <s v="no. 53"/>
    <m/>
    <x v="2"/>
    <m/>
    <m/>
    <m/>
    <m/>
    <m/>
    <m/>
    <m/>
    <n v="1.2000000000000028"/>
    <m/>
    <m/>
    <n v="-2.9499999999999993"/>
    <m/>
    <n v="1"/>
    <m/>
    <m/>
    <m/>
  </r>
  <r>
    <s v="no. 54"/>
    <m/>
    <x v="2"/>
    <m/>
    <m/>
    <m/>
    <m/>
    <m/>
    <m/>
    <m/>
    <n v="1.2000000000000028"/>
    <m/>
    <m/>
    <n v="-2.9499999999999993"/>
    <m/>
    <n v="1"/>
    <m/>
    <m/>
    <m/>
  </r>
  <r>
    <s v="no. 55"/>
    <m/>
    <x v="2"/>
    <m/>
    <m/>
    <m/>
    <m/>
    <m/>
    <m/>
    <m/>
    <n v="1.2000000000000028"/>
    <m/>
    <m/>
    <n v="-2.9499999999999993"/>
    <m/>
    <n v="1"/>
    <m/>
    <m/>
    <m/>
  </r>
  <r>
    <s v="no. 56"/>
    <m/>
    <x v="2"/>
    <m/>
    <m/>
    <m/>
    <m/>
    <m/>
    <m/>
    <m/>
    <n v="1.2000000000000028"/>
    <m/>
    <m/>
    <n v="-2.9499999999999993"/>
    <m/>
    <n v="1"/>
    <m/>
    <m/>
    <m/>
  </r>
  <r>
    <s v="no. 57"/>
    <m/>
    <x v="2"/>
    <m/>
    <m/>
    <m/>
    <m/>
    <m/>
    <m/>
    <m/>
    <n v="1.2000000000000028"/>
    <m/>
    <m/>
    <n v="-2.9499999999999993"/>
    <m/>
    <n v="1"/>
    <m/>
    <m/>
    <m/>
  </r>
  <r>
    <s v="no. 58"/>
    <m/>
    <x v="2"/>
    <m/>
    <m/>
    <m/>
    <m/>
    <m/>
    <m/>
    <m/>
    <n v="1.2000000000000028"/>
    <m/>
    <m/>
    <n v="-2.9499999999999993"/>
    <m/>
    <n v="1"/>
    <m/>
    <m/>
    <m/>
  </r>
  <r>
    <s v="no. 59"/>
    <m/>
    <x v="2"/>
    <m/>
    <m/>
    <m/>
    <m/>
    <m/>
    <m/>
    <m/>
    <n v="1.2000000000000028"/>
    <m/>
    <m/>
    <n v="-2.9499999999999993"/>
    <m/>
    <n v="1"/>
    <m/>
    <m/>
    <m/>
  </r>
  <r>
    <s v="no. 60"/>
    <m/>
    <x v="2"/>
    <m/>
    <m/>
    <m/>
    <m/>
    <m/>
    <m/>
    <m/>
    <n v="1.2000000000000028"/>
    <m/>
    <m/>
    <n v="-2.9499999999999993"/>
    <m/>
    <n v="1"/>
    <m/>
    <m/>
    <m/>
  </r>
  <r>
    <s v="no. 61"/>
    <m/>
    <x v="2"/>
    <m/>
    <m/>
    <m/>
    <m/>
    <m/>
    <m/>
    <m/>
    <n v="1.2000000000000028"/>
    <m/>
    <m/>
    <n v="-2.9499999999999993"/>
    <m/>
    <n v="1"/>
    <m/>
    <m/>
    <m/>
  </r>
  <r>
    <s v="no. 62"/>
    <m/>
    <x v="2"/>
    <m/>
    <m/>
    <m/>
    <m/>
    <m/>
    <m/>
    <m/>
    <n v="1.2000000000000028"/>
    <m/>
    <m/>
    <n v="-2.9499999999999993"/>
    <m/>
    <n v="1"/>
    <m/>
    <m/>
    <m/>
  </r>
  <r>
    <s v="no. 63"/>
    <m/>
    <x v="2"/>
    <m/>
    <m/>
    <m/>
    <m/>
    <m/>
    <m/>
    <m/>
    <n v="1.2000000000000028"/>
    <m/>
    <m/>
    <n v="-2.9499999999999993"/>
    <m/>
    <n v="1"/>
    <m/>
    <m/>
    <m/>
  </r>
  <r>
    <s v="no. 64"/>
    <m/>
    <x v="2"/>
    <m/>
    <m/>
    <m/>
    <m/>
    <m/>
    <m/>
    <m/>
    <n v="1.2000000000000028"/>
    <m/>
    <m/>
    <n v="-2.9499999999999993"/>
    <m/>
    <n v="1"/>
    <m/>
    <m/>
    <m/>
  </r>
  <r>
    <s v="no. 65"/>
    <m/>
    <x v="2"/>
    <m/>
    <m/>
    <m/>
    <m/>
    <m/>
    <m/>
    <m/>
    <n v="1.2000000000000028"/>
    <m/>
    <m/>
    <n v="-2.9499999999999993"/>
    <m/>
    <n v="1"/>
    <m/>
    <m/>
    <m/>
  </r>
  <r>
    <s v="no. 66"/>
    <m/>
    <x v="2"/>
    <m/>
    <m/>
    <m/>
    <m/>
    <m/>
    <m/>
    <m/>
    <n v="1.2000000000000028"/>
    <m/>
    <m/>
    <n v="-2.9499999999999993"/>
    <m/>
    <n v="1"/>
    <m/>
    <m/>
    <m/>
  </r>
  <r>
    <s v="no. 67"/>
    <m/>
    <x v="2"/>
    <m/>
    <m/>
    <m/>
    <m/>
    <m/>
    <m/>
    <m/>
    <n v="1.2000000000000028"/>
    <m/>
    <m/>
    <n v="-2.9499999999999993"/>
    <m/>
    <n v="1"/>
    <m/>
    <m/>
    <m/>
  </r>
  <r>
    <s v="no. 68"/>
    <m/>
    <x v="2"/>
    <m/>
    <m/>
    <m/>
    <m/>
    <m/>
    <m/>
    <m/>
    <n v="1.2000000000000028"/>
    <m/>
    <m/>
    <n v="-2.9499999999999993"/>
    <m/>
    <n v="1"/>
    <m/>
    <m/>
    <m/>
  </r>
  <r>
    <s v="no. 69"/>
    <m/>
    <x v="2"/>
    <m/>
    <m/>
    <m/>
    <m/>
    <m/>
    <m/>
    <m/>
    <n v="1.2000000000000028"/>
    <m/>
    <m/>
    <n v="-2.9499999999999993"/>
    <m/>
    <n v="1"/>
    <m/>
    <m/>
    <m/>
  </r>
  <r>
    <s v="no. 70"/>
    <m/>
    <x v="2"/>
    <m/>
    <m/>
    <m/>
    <m/>
    <m/>
    <m/>
    <m/>
    <n v="1.2000000000000028"/>
    <m/>
    <m/>
    <n v="-2.9499999999999993"/>
    <m/>
    <n v="1"/>
    <m/>
    <m/>
    <m/>
  </r>
  <r>
    <s v="no. 71"/>
    <m/>
    <x v="2"/>
    <m/>
    <m/>
    <m/>
    <m/>
    <m/>
    <m/>
    <m/>
    <n v="1.2000000000000028"/>
    <m/>
    <m/>
    <n v="-2.9499999999999993"/>
    <m/>
    <n v="1"/>
    <m/>
    <m/>
    <m/>
  </r>
  <r>
    <s v="no. 72"/>
    <m/>
    <x v="2"/>
    <m/>
    <m/>
    <m/>
    <m/>
    <m/>
    <m/>
    <m/>
    <n v="1.2000000000000028"/>
    <m/>
    <m/>
    <n v="-2.9499999999999993"/>
    <m/>
    <n v="1"/>
    <m/>
    <m/>
    <m/>
  </r>
  <r>
    <s v="no. 73"/>
    <m/>
    <x v="2"/>
    <m/>
    <m/>
    <m/>
    <m/>
    <m/>
    <m/>
    <m/>
    <n v="1.2000000000000028"/>
    <m/>
    <m/>
    <n v="-2.9499999999999993"/>
    <m/>
    <n v="1"/>
    <m/>
    <m/>
    <m/>
  </r>
  <r>
    <s v="no. 74"/>
    <m/>
    <x v="2"/>
    <m/>
    <m/>
    <m/>
    <m/>
    <m/>
    <m/>
    <m/>
    <n v="1.2000000000000028"/>
    <m/>
    <m/>
    <n v="-2.9499999999999993"/>
    <m/>
    <n v="1"/>
    <m/>
    <m/>
    <m/>
  </r>
  <r>
    <s v="no. 75"/>
    <m/>
    <x v="2"/>
    <m/>
    <m/>
    <m/>
    <m/>
    <m/>
    <m/>
    <m/>
    <n v="1.2000000000000028"/>
    <m/>
    <m/>
    <n v="-2.9499999999999993"/>
    <m/>
    <n v="1"/>
    <m/>
    <m/>
    <m/>
  </r>
  <r>
    <s v="no. 76"/>
    <m/>
    <x v="2"/>
    <m/>
    <m/>
    <m/>
    <m/>
    <m/>
    <m/>
    <m/>
    <n v="1.2000000000000028"/>
    <m/>
    <m/>
    <n v="-2.9499999999999993"/>
    <m/>
    <n v="1"/>
    <m/>
    <m/>
    <m/>
  </r>
  <r>
    <s v="no. 77"/>
    <m/>
    <x v="2"/>
    <m/>
    <m/>
    <m/>
    <m/>
    <m/>
    <m/>
    <m/>
    <n v="1.2000000000000028"/>
    <m/>
    <m/>
    <n v="-2.9499999999999993"/>
    <m/>
    <n v="1"/>
    <m/>
    <m/>
    <m/>
  </r>
  <r>
    <s v="no. 78"/>
    <m/>
    <x v="2"/>
    <m/>
    <m/>
    <m/>
    <m/>
    <m/>
    <m/>
    <m/>
    <n v="1.2000000000000028"/>
    <m/>
    <m/>
    <n v="-2.9499999999999993"/>
    <m/>
    <n v="1"/>
    <m/>
    <m/>
    <m/>
  </r>
  <r>
    <s v="no. 79"/>
    <m/>
    <x v="2"/>
    <m/>
    <m/>
    <m/>
    <m/>
    <m/>
    <m/>
    <m/>
    <n v="1.2000000000000028"/>
    <m/>
    <m/>
    <n v="-2.9499999999999993"/>
    <m/>
    <n v="1"/>
    <m/>
    <m/>
    <m/>
  </r>
  <r>
    <s v="no. 80"/>
    <m/>
    <x v="2"/>
    <m/>
    <m/>
    <m/>
    <m/>
    <m/>
    <m/>
    <m/>
    <n v="1.2000000000000028"/>
    <m/>
    <m/>
    <n v="-2.9499999999999993"/>
    <m/>
    <n v="1"/>
    <m/>
    <m/>
    <m/>
  </r>
  <r>
    <s v="no. 81"/>
    <m/>
    <x v="2"/>
    <m/>
    <m/>
    <m/>
    <m/>
    <m/>
    <m/>
    <m/>
    <n v="1.2000000000000028"/>
    <m/>
    <m/>
    <n v="-2.9499999999999993"/>
    <m/>
    <n v="1"/>
    <m/>
    <m/>
    <m/>
  </r>
  <r>
    <s v="no. 82"/>
    <m/>
    <x v="2"/>
    <m/>
    <m/>
    <m/>
    <m/>
    <m/>
    <m/>
    <m/>
    <n v="1.2000000000000028"/>
    <m/>
    <m/>
    <n v="-2.9499999999999993"/>
    <m/>
    <n v="1"/>
    <m/>
    <m/>
    <m/>
  </r>
  <r>
    <s v="no. 83"/>
    <m/>
    <x v="2"/>
    <m/>
    <m/>
    <m/>
    <m/>
    <m/>
    <m/>
    <m/>
    <n v="1.2000000000000028"/>
    <m/>
    <m/>
    <n v="-2.9499999999999993"/>
    <m/>
    <n v="1"/>
    <m/>
    <m/>
    <m/>
  </r>
  <r>
    <s v="no. 84"/>
    <m/>
    <x v="2"/>
    <m/>
    <m/>
    <m/>
    <m/>
    <m/>
    <m/>
    <m/>
    <n v="1.2000000000000028"/>
    <m/>
    <m/>
    <n v="-2.9499999999999993"/>
    <m/>
    <n v="1"/>
    <m/>
    <m/>
    <m/>
  </r>
  <r>
    <s v="no. 85"/>
    <m/>
    <x v="2"/>
    <m/>
    <m/>
    <m/>
    <m/>
    <m/>
    <m/>
    <m/>
    <n v="1.2000000000000028"/>
    <m/>
    <m/>
    <n v="-2.9499999999999993"/>
    <m/>
    <n v="1"/>
    <m/>
    <m/>
    <m/>
  </r>
  <r>
    <s v="no. 86"/>
    <m/>
    <x v="2"/>
    <m/>
    <m/>
    <m/>
    <m/>
    <m/>
    <m/>
    <m/>
    <n v="1.2000000000000028"/>
    <m/>
    <m/>
    <n v="-2.9499999999999993"/>
    <m/>
    <n v="1"/>
    <m/>
    <m/>
    <m/>
  </r>
  <r>
    <s v="no. 87"/>
    <m/>
    <x v="2"/>
    <m/>
    <m/>
    <m/>
    <m/>
    <m/>
    <m/>
    <m/>
    <n v="1.2000000000000028"/>
    <m/>
    <m/>
    <n v="-2.9499999999999993"/>
    <m/>
    <n v="1"/>
    <m/>
    <m/>
    <m/>
  </r>
  <r>
    <s v="no. 88"/>
    <m/>
    <x v="2"/>
    <m/>
    <m/>
    <m/>
    <m/>
    <m/>
    <m/>
    <m/>
    <n v="1.2000000000000028"/>
    <m/>
    <m/>
    <n v="-2.9499999999999993"/>
    <m/>
    <n v="1"/>
    <m/>
    <m/>
    <m/>
  </r>
  <r>
    <s v="no. 89"/>
    <m/>
    <x v="2"/>
    <m/>
    <m/>
    <m/>
    <m/>
    <m/>
    <m/>
    <m/>
    <n v="1.2000000000000028"/>
    <m/>
    <m/>
    <n v="-2.9499999999999993"/>
    <m/>
    <n v="1"/>
    <m/>
    <m/>
    <m/>
  </r>
  <r>
    <s v="no. 90"/>
    <m/>
    <x v="2"/>
    <m/>
    <m/>
    <m/>
    <m/>
    <m/>
    <m/>
    <m/>
    <n v="1.2000000000000028"/>
    <m/>
    <m/>
    <n v="-2.9499999999999993"/>
    <m/>
    <n v="1"/>
    <m/>
    <m/>
    <m/>
  </r>
  <r>
    <s v="no. 91"/>
    <m/>
    <x v="2"/>
    <m/>
    <m/>
    <m/>
    <m/>
    <m/>
    <m/>
    <m/>
    <n v="1.2000000000000028"/>
    <m/>
    <m/>
    <n v="-2.9499999999999993"/>
    <m/>
    <n v="1"/>
    <m/>
    <m/>
    <m/>
  </r>
  <r>
    <s v="no. 92"/>
    <m/>
    <x v="2"/>
    <m/>
    <m/>
    <m/>
    <m/>
    <m/>
    <m/>
    <m/>
    <n v="1.2000000000000028"/>
    <m/>
    <m/>
    <n v="-2.9499999999999993"/>
    <m/>
    <n v="1"/>
    <m/>
    <m/>
    <m/>
  </r>
  <r>
    <s v="no. 93"/>
    <m/>
    <x v="2"/>
    <m/>
    <m/>
    <m/>
    <m/>
    <m/>
    <m/>
    <m/>
    <n v="1.2000000000000028"/>
    <m/>
    <m/>
    <n v="-2.9499999999999993"/>
    <m/>
    <n v="1"/>
    <m/>
    <m/>
    <m/>
  </r>
  <r>
    <s v="no. 94"/>
    <m/>
    <x v="2"/>
    <m/>
    <m/>
    <m/>
    <m/>
    <m/>
    <m/>
    <m/>
    <n v="1.2000000000000028"/>
    <m/>
    <m/>
    <n v="-2.9499999999999993"/>
    <m/>
    <n v="1"/>
    <m/>
    <m/>
    <m/>
  </r>
  <r>
    <s v="no. 95"/>
    <m/>
    <x v="2"/>
    <m/>
    <m/>
    <m/>
    <m/>
    <m/>
    <m/>
    <m/>
    <n v="1.2000000000000028"/>
    <m/>
    <m/>
    <n v="-2.9499999999999993"/>
    <m/>
    <n v="1"/>
    <m/>
    <m/>
    <m/>
  </r>
  <r>
    <s v="no. 96"/>
    <m/>
    <x v="2"/>
    <m/>
    <m/>
    <m/>
    <m/>
    <m/>
    <m/>
    <m/>
    <n v="1.2000000000000028"/>
    <m/>
    <m/>
    <n v="-2.9499999999999993"/>
    <m/>
    <n v="1"/>
    <m/>
    <m/>
    <m/>
  </r>
  <r>
    <s v="no. 97"/>
    <m/>
    <x v="2"/>
    <m/>
    <m/>
    <m/>
    <m/>
    <m/>
    <m/>
    <m/>
    <n v="1.2000000000000028"/>
    <m/>
    <m/>
    <n v="-2.9499999999999993"/>
    <m/>
    <n v="1"/>
    <m/>
    <m/>
    <m/>
  </r>
  <r>
    <s v="no. 98"/>
    <m/>
    <x v="2"/>
    <m/>
    <m/>
    <m/>
    <m/>
    <m/>
    <m/>
    <m/>
    <n v="1.2000000000000028"/>
    <m/>
    <m/>
    <n v="-2.9499999999999993"/>
    <m/>
    <n v="1"/>
    <m/>
    <m/>
    <m/>
  </r>
  <r>
    <s v="no. 99"/>
    <m/>
    <x v="2"/>
    <m/>
    <m/>
    <m/>
    <m/>
    <m/>
    <m/>
    <m/>
    <n v="1.2000000000000028"/>
    <m/>
    <m/>
    <n v="-2.9499999999999993"/>
    <m/>
    <n v="1"/>
    <m/>
    <m/>
    <m/>
  </r>
  <r>
    <s v="no. 100"/>
    <m/>
    <x v="2"/>
    <m/>
    <m/>
    <m/>
    <m/>
    <m/>
    <m/>
    <m/>
    <n v="1.2000000000000028"/>
    <m/>
    <m/>
    <n v="-2.9499999999999993"/>
    <m/>
    <n v="1"/>
    <m/>
    <m/>
    <m/>
  </r>
  <r>
    <s v="no. 100"/>
    <m/>
    <x v="2"/>
    <m/>
    <m/>
    <m/>
    <m/>
    <m/>
    <m/>
    <m/>
    <n v="1.2000000000000028"/>
    <m/>
    <m/>
    <n v="-2.9499999999999993"/>
    <m/>
    <n v="1"/>
    <m/>
    <m/>
    <m/>
  </r>
  <r>
    <s v="no. 101"/>
    <m/>
    <x v="2"/>
    <m/>
    <m/>
    <m/>
    <m/>
    <m/>
    <m/>
    <m/>
    <n v="1.2000000000000028"/>
    <m/>
    <m/>
    <n v="-2.9499999999999993"/>
    <m/>
    <n v="1"/>
    <m/>
    <m/>
    <m/>
  </r>
  <r>
    <s v="no. 102"/>
    <m/>
    <x v="2"/>
    <m/>
    <m/>
    <m/>
    <m/>
    <m/>
    <m/>
    <m/>
    <n v="1.2000000000000028"/>
    <m/>
    <m/>
    <n v="-2.9499999999999993"/>
    <m/>
    <n v="1"/>
    <m/>
    <m/>
    <m/>
  </r>
  <r>
    <s v="no. 103"/>
    <m/>
    <x v="2"/>
    <m/>
    <m/>
    <m/>
    <m/>
    <m/>
    <m/>
    <m/>
    <n v="1.2000000000000028"/>
    <m/>
    <m/>
    <n v="-2.9499999999999993"/>
    <m/>
    <n v="1"/>
    <m/>
    <m/>
    <m/>
  </r>
  <r>
    <s v="no. 104"/>
    <m/>
    <x v="2"/>
    <m/>
    <m/>
    <m/>
    <m/>
    <m/>
    <m/>
    <m/>
    <n v="1.2000000000000028"/>
    <m/>
    <m/>
    <n v="-2.9499999999999993"/>
    <m/>
    <n v="1"/>
    <m/>
    <m/>
    <m/>
  </r>
  <r>
    <s v="no. 105"/>
    <m/>
    <x v="2"/>
    <m/>
    <m/>
    <m/>
    <m/>
    <m/>
    <m/>
    <m/>
    <n v="1.2000000000000028"/>
    <m/>
    <m/>
    <n v="-2.9499999999999993"/>
    <m/>
    <m/>
    <m/>
    <m/>
    <m/>
  </r>
  <r>
    <s v="no. 106"/>
    <m/>
    <x v="2"/>
    <m/>
    <m/>
    <m/>
    <m/>
    <m/>
    <m/>
    <m/>
    <n v="1.2000000000000028"/>
    <m/>
    <m/>
    <n v="-2.9499999999999993"/>
    <m/>
    <m/>
    <m/>
    <m/>
    <m/>
  </r>
  <r>
    <s v="no. 107"/>
    <m/>
    <x v="2"/>
    <m/>
    <m/>
    <m/>
    <m/>
    <m/>
    <m/>
    <m/>
    <n v="1.2000000000000028"/>
    <m/>
    <m/>
    <n v="-2.9499999999999993"/>
    <m/>
    <m/>
    <m/>
    <m/>
    <m/>
  </r>
  <r>
    <s v="no. 108"/>
    <m/>
    <x v="2"/>
    <m/>
    <m/>
    <m/>
    <m/>
    <m/>
    <m/>
    <m/>
    <n v="1.2000000000000028"/>
    <m/>
    <m/>
    <n v="-2.9499999999999993"/>
    <m/>
    <m/>
    <m/>
    <m/>
    <m/>
  </r>
  <r>
    <s v="no. 109"/>
    <m/>
    <x v="2"/>
    <m/>
    <m/>
    <m/>
    <m/>
    <m/>
    <m/>
    <m/>
    <n v="1.2000000000000028"/>
    <m/>
    <m/>
    <n v="-2.9499999999999993"/>
    <m/>
    <m/>
    <m/>
    <m/>
    <m/>
  </r>
  <r>
    <m/>
    <m/>
    <x v="2"/>
    <m/>
    <m/>
    <m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  <m/>
    <m/>
    <m/>
  </r>
  <r>
    <m/>
    <m/>
    <x v="2"/>
    <m/>
    <m/>
    <m/>
    <m/>
    <m/>
    <m/>
    <m/>
    <m/>
    <m/>
    <m/>
    <m/>
    <m/>
    <m/>
    <m/>
    <m/>
    <m/>
  </r>
  <r>
    <s v="no. 103"/>
    <m/>
    <x v="2"/>
    <m/>
    <m/>
    <m/>
    <m/>
    <m/>
    <m/>
    <m/>
    <n v="1.2000000000000028"/>
    <m/>
    <m/>
    <n v="-2.9499999999999993"/>
    <m/>
    <m/>
    <m/>
    <m/>
    <m/>
  </r>
  <r>
    <m/>
    <m/>
    <x v="2"/>
    <m/>
    <m/>
    <m/>
    <m/>
    <m/>
    <m/>
    <m/>
    <m/>
    <m/>
    <m/>
    <m/>
    <m/>
    <n v="105"/>
    <n v="1.2000000000000028"/>
    <n v="-103.8"/>
    <m/>
  </r>
  <r>
    <m/>
    <m/>
    <x v="2"/>
    <m/>
    <m/>
    <m/>
    <m/>
    <m/>
    <m/>
    <m/>
    <m/>
    <m/>
    <m/>
    <m/>
    <m/>
    <m/>
    <n v="0"/>
    <m/>
    <m/>
  </r>
  <r>
    <m/>
    <m/>
    <x v="2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B3C825-1D79-440D-86E6-D241F2DB780B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7" firstHeaderRow="1" firstDataRow="1" firstDataCol="1"/>
  <pivotFields count="19">
    <pivotField dataField="1" showAll="0"/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Bet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0C8E30-7E62-4D45-8199-8D46C977B8A1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7" firstHeaderRow="1" firstDataRow="1" firstDataCol="1"/>
  <pivotFields count="16">
    <pivotField dataField="1" showAll="0"/>
    <pivotField showAll="0"/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Bet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9CF59-9A3C-4C60-8B7A-5046B53449E4}">
  <dimension ref="A3:B7"/>
  <sheetViews>
    <sheetView workbookViewId="0">
      <selection activeCell="A3" sqref="A3"/>
    </sheetView>
  </sheetViews>
  <sheetFormatPr defaultRowHeight="15" x14ac:dyDescent="0.25"/>
  <cols>
    <col min="1" max="1" width="13.42578125" bestFit="1" customWidth="1"/>
    <col min="2" max="2" width="12.28515625" bestFit="1" customWidth="1"/>
  </cols>
  <sheetData>
    <row r="3" spans="1:2" x14ac:dyDescent="0.25">
      <c r="A3" s="78" t="s">
        <v>365</v>
      </c>
      <c r="B3" t="s">
        <v>364</v>
      </c>
    </row>
    <row r="4" spans="1:2" x14ac:dyDescent="0.25">
      <c r="A4" s="79" t="s">
        <v>72</v>
      </c>
      <c r="B4">
        <v>24</v>
      </c>
    </row>
    <row r="5" spans="1:2" x14ac:dyDescent="0.25">
      <c r="A5" s="79" t="s">
        <v>73</v>
      </c>
      <c r="B5">
        <v>8</v>
      </c>
    </row>
    <row r="6" spans="1:2" x14ac:dyDescent="0.25">
      <c r="A6" s="79" t="s">
        <v>366</v>
      </c>
      <c r="B6">
        <v>79</v>
      </c>
    </row>
    <row r="7" spans="1:2" x14ac:dyDescent="0.25">
      <c r="A7" s="79" t="s">
        <v>367</v>
      </c>
      <c r="B7">
        <v>111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D3FFF-CFD0-4193-BF84-BD5FD86A53CB}">
  <dimension ref="A1:T121"/>
  <sheetViews>
    <sheetView topLeftCell="E24" zoomScale="150" zoomScaleNormal="150" workbookViewId="0">
      <selection activeCell="S15" sqref="S15"/>
    </sheetView>
  </sheetViews>
  <sheetFormatPr defaultColWidth="9.140625" defaultRowHeight="15" x14ac:dyDescent="0.25"/>
  <cols>
    <col min="1" max="1" width="8.28515625" style="59" bestFit="1" customWidth="1"/>
    <col min="2" max="2" width="12" style="59" bestFit="1" customWidth="1"/>
    <col min="3" max="3" width="5.140625" style="60" customWidth="1"/>
    <col min="4" max="4" width="21.5703125" style="14" customWidth="1"/>
    <col min="5" max="5" width="37.5703125" style="40" bestFit="1" customWidth="1"/>
    <col min="6" max="6" width="9.5703125" style="40" customWidth="1"/>
    <col min="7" max="7" width="12.7109375" style="61" bestFit="1" customWidth="1"/>
    <col min="8" max="8" width="8.5703125" style="40" customWidth="1"/>
    <col min="9" max="9" width="7.85546875" style="40" customWidth="1"/>
    <col min="10" max="10" width="9.5703125" style="62" customWidth="1"/>
    <col min="11" max="11" width="7.140625" style="68" customWidth="1"/>
    <col min="12" max="12" width="7.140625" style="40" customWidth="1"/>
    <col min="13" max="13" width="7.140625" style="62" customWidth="1"/>
    <col min="14" max="14" width="7.140625" style="14" customWidth="1"/>
    <col min="15" max="15" width="13.140625" style="60" customWidth="1"/>
    <col min="16" max="16" width="9.7109375" style="62" customWidth="1"/>
    <col min="17" max="17" width="9.7109375" style="63" customWidth="1"/>
    <col min="18" max="18" width="12.85546875" style="68" customWidth="1"/>
    <col min="19" max="19" width="24.140625" style="76" customWidth="1"/>
    <col min="20" max="16384" width="9.140625" style="14"/>
  </cols>
  <sheetData>
    <row r="1" spans="1:19" ht="75" x14ac:dyDescent="0.25">
      <c r="A1" s="10" t="s">
        <v>4</v>
      </c>
      <c r="B1" s="10" t="s">
        <v>97</v>
      </c>
      <c r="C1" s="10" t="s">
        <v>95</v>
      </c>
      <c r="D1" s="13" t="s">
        <v>0</v>
      </c>
      <c r="E1" s="53" t="s">
        <v>2</v>
      </c>
      <c r="F1" s="39" t="s">
        <v>1</v>
      </c>
      <c r="G1" s="54" t="s">
        <v>55</v>
      </c>
      <c r="H1" s="39" t="s">
        <v>3</v>
      </c>
      <c r="I1" s="39" t="s">
        <v>66</v>
      </c>
      <c r="J1" s="55" t="s">
        <v>5</v>
      </c>
      <c r="K1" s="65" t="s">
        <v>59</v>
      </c>
      <c r="L1" s="39" t="s">
        <v>67</v>
      </c>
      <c r="M1" s="55" t="s">
        <v>5</v>
      </c>
      <c r="N1" s="13" t="s">
        <v>68</v>
      </c>
      <c r="O1" s="13" t="s">
        <v>96</v>
      </c>
      <c r="P1" s="55" t="s">
        <v>93</v>
      </c>
      <c r="Q1" s="56" t="s">
        <v>94</v>
      </c>
      <c r="R1" s="65" t="s">
        <v>92</v>
      </c>
      <c r="S1" s="65" t="s">
        <v>91</v>
      </c>
    </row>
    <row r="2" spans="1:19" x14ac:dyDescent="0.25">
      <c r="A2" s="38" t="s">
        <v>6</v>
      </c>
      <c r="B2" s="45">
        <v>46060</v>
      </c>
      <c r="C2" s="41" t="s">
        <v>72</v>
      </c>
      <c r="D2" s="8" t="s">
        <v>189</v>
      </c>
      <c r="E2" s="11" t="s">
        <v>190</v>
      </c>
      <c r="F2" s="73" t="s">
        <v>69</v>
      </c>
      <c r="G2" s="12" t="s">
        <v>191</v>
      </c>
      <c r="H2" s="9" t="s">
        <v>64</v>
      </c>
      <c r="I2" s="9" t="s">
        <v>114</v>
      </c>
      <c r="J2" s="31">
        <v>-1</v>
      </c>
      <c r="K2" s="66">
        <v>-1</v>
      </c>
      <c r="L2" s="9" t="s">
        <v>100</v>
      </c>
      <c r="M2" s="31">
        <v>-1</v>
      </c>
      <c r="N2" s="31"/>
      <c r="O2" s="31" t="s">
        <v>192</v>
      </c>
      <c r="P2" s="31">
        <v>1</v>
      </c>
      <c r="Q2" s="36">
        <f>J2</f>
        <v>-1</v>
      </c>
      <c r="R2" s="66"/>
      <c r="S2" s="65"/>
    </row>
    <row r="3" spans="1:19" x14ac:dyDescent="0.25">
      <c r="A3" s="38" t="s">
        <v>7</v>
      </c>
      <c r="B3" s="45">
        <v>46060</v>
      </c>
      <c r="C3" s="41" t="s">
        <v>73</v>
      </c>
      <c r="D3" s="15" t="s">
        <v>193</v>
      </c>
      <c r="E3" s="11" t="s">
        <v>194</v>
      </c>
      <c r="F3" s="72" t="s">
        <v>78</v>
      </c>
      <c r="G3" s="12" t="s">
        <v>195</v>
      </c>
      <c r="H3" s="11" t="s">
        <v>101</v>
      </c>
      <c r="I3" s="11" t="s">
        <v>56</v>
      </c>
      <c r="J3" s="64">
        <v>6</v>
      </c>
      <c r="K3" s="67">
        <f>J3+J2</f>
        <v>5</v>
      </c>
      <c r="L3" s="19" t="s">
        <v>77</v>
      </c>
      <c r="M3" s="32">
        <v>7.2</v>
      </c>
      <c r="N3" s="32">
        <f>M3+M2</f>
        <v>6.2</v>
      </c>
      <c r="O3" s="32" t="s">
        <v>192</v>
      </c>
      <c r="P3" s="31">
        <v>1</v>
      </c>
      <c r="Q3" s="36">
        <f t="shared" ref="Q3:Q50" si="0">J3</f>
        <v>6</v>
      </c>
      <c r="R3" s="67"/>
      <c r="S3" s="75"/>
    </row>
    <row r="4" spans="1:19" x14ac:dyDescent="0.25">
      <c r="A4" s="38" t="s">
        <v>8</v>
      </c>
      <c r="B4" s="45">
        <v>46067</v>
      </c>
      <c r="C4" s="41" t="s">
        <v>72</v>
      </c>
      <c r="D4" s="15" t="s">
        <v>196</v>
      </c>
      <c r="E4" s="11" t="s">
        <v>203</v>
      </c>
      <c r="F4" s="73" t="s">
        <v>80</v>
      </c>
      <c r="G4" s="12" t="s">
        <v>195</v>
      </c>
      <c r="H4" s="11" t="s">
        <v>64</v>
      </c>
      <c r="I4" s="11" t="s">
        <v>74</v>
      </c>
      <c r="J4" s="64">
        <v>-1</v>
      </c>
      <c r="K4" s="67">
        <f>J4+K3</f>
        <v>4</v>
      </c>
      <c r="L4" s="19" t="s">
        <v>61</v>
      </c>
      <c r="M4" s="32">
        <v>-1</v>
      </c>
      <c r="N4" s="32">
        <f>M4+N3</f>
        <v>5.2</v>
      </c>
      <c r="O4" s="32" t="s">
        <v>192</v>
      </c>
      <c r="P4" s="31">
        <v>1</v>
      </c>
      <c r="Q4" s="36">
        <f t="shared" si="0"/>
        <v>-1</v>
      </c>
      <c r="R4" s="67"/>
      <c r="S4" s="75"/>
    </row>
    <row r="5" spans="1:19" x14ac:dyDescent="0.25">
      <c r="A5" s="38" t="s">
        <v>9</v>
      </c>
      <c r="B5" s="45">
        <v>46067</v>
      </c>
      <c r="C5" s="41" t="s">
        <v>73</v>
      </c>
      <c r="D5" s="15" t="s">
        <v>197</v>
      </c>
      <c r="E5" s="11" t="s">
        <v>204</v>
      </c>
      <c r="F5" s="74" t="s">
        <v>69</v>
      </c>
      <c r="G5" s="12" t="s">
        <v>195</v>
      </c>
      <c r="H5" s="11" t="s">
        <v>75</v>
      </c>
      <c r="I5" s="11" t="s">
        <v>56</v>
      </c>
      <c r="J5" s="64">
        <v>0.5</v>
      </c>
      <c r="K5" s="67">
        <f t="shared" ref="K5:K68" si="1">J5+K4</f>
        <v>4.5</v>
      </c>
      <c r="L5" s="19" t="s">
        <v>99</v>
      </c>
      <c r="M5" s="32">
        <v>0</v>
      </c>
      <c r="N5" s="32">
        <f t="shared" ref="N5:N68" si="2">M5+N4</f>
        <v>5.2</v>
      </c>
      <c r="O5" s="32" t="s">
        <v>205</v>
      </c>
      <c r="P5" s="31">
        <v>1</v>
      </c>
      <c r="Q5" s="36">
        <f t="shared" si="0"/>
        <v>0.5</v>
      </c>
      <c r="R5" s="67"/>
      <c r="S5" s="75"/>
    </row>
    <row r="6" spans="1:19" x14ac:dyDescent="0.25">
      <c r="A6" s="38" t="s">
        <v>10</v>
      </c>
      <c r="B6" s="45">
        <v>46067</v>
      </c>
      <c r="C6" s="41" t="s">
        <v>72</v>
      </c>
      <c r="D6" s="15" t="s">
        <v>198</v>
      </c>
      <c r="E6" s="11" t="s">
        <v>206</v>
      </c>
      <c r="F6" s="73" t="s">
        <v>76</v>
      </c>
      <c r="G6" s="12" t="s">
        <v>195</v>
      </c>
      <c r="H6" s="11" t="s">
        <v>81</v>
      </c>
      <c r="I6" s="11" t="s">
        <v>83</v>
      </c>
      <c r="J6" s="64">
        <v>-1</v>
      </c>
      <c r="K6" s="67">
        <f t="shared" si="1"/>
        <v>3.5</v>
      </c>
      <c r="L6" s="19" t="s">
        <v>77</v>
      </c>
      <c r="M6" s="32">
        <v>-1</v>
      </c>
      <c r="N6" s="32">
        <f t="shared" si="2"/>
        <v>4.2</v>
      </c>
      <c r="O6" s="32" t="s">
        <v>192</v>
      </c>
      <c r="P6" s="31">
        <v>1</v>
      </c>
      <c r="Q6" s="36">
        <f t="shared" si="0"/>
        <v>-1</v>
      </c>
      <c r="R6" s="67"/>
      <c r="S6" s="75"/>
    </row>
    <row r="7" spans="1:19" x14ac:dyDescent="0.25">
      <c r="A7" s="38" t="s">
        <v>11</v>
      </c>
      <c r="B7" s="45">
        <v>46068</v>
      </c>
      <c r="C7" s="41" t="s">
        <v>72</v>
      </c>
      <c r="D7" s="15" t="s">
        <v>207</v>
      </c>
      <c r="E7" s="11" t="s">
        <v>208</v>
      </c>
      <c r="F7" s="73" t="s">
        <v>215</v>
      </c>
      <c r="G7" s="12" t="s">
        <v>209</v>
      </c>
      <c r="H7" s="11" t="s">
        <v>101</v>
      </c>
      <c r="I7" s="11" t="s">
        <v>74</v>
      </c>
      <c r="J7" s="64">
        <v>-1.5</v>
      </c>
      <c r="K7" s="67">
        <f t="shared" si="1"/>
        <v>2</v>
      </c>
      <c r="L7" s="19" t="s">
        <v>98</v>
      </c>
      <c r="M7" s="32">
        <v>-1.5</v>
      </c>
      <c r="N7" s="32">
        <f t="shared" si="2"/>
        <v>2.7</v>
      </c>
      <c r="O7" s="32" t="s">
        <v>192</v>
      </c>
      <c r="P7" s="31">
        <v>1</v>
      </c>
      <c r="Q7" s="36">
        <f t="shared" si="0"/>
        <v>-1.5</v>
      </c>
      <c r="R7" s="67"/>
      <c r="S7" s="75"/>
    </row>
    <row r="8" spans="1:19" x14ac:dyDescent="0.25">
      <c r="A8" s="38" t="s">
        <v>12</v>
      </c>
      <c r="B8" s="45">
        <v>46074</v>
      </c>
      <c r="C8" s="41" t="s">
        <v>73</v>
      </c>
      <c r="D8" s="17" t="s">
        <v>213</v>
      </c>
      <c r="E8" s="11" t="s">
        <v>214</v>
      </c>
      <c r="F8" s="72" t="s">
        <v>78</v>
      </c>
      <c r="G8" s="12" t="s">
        <v>191</v>
      </c>
      <c r="H8" s="11" t="s">
        <v>60</v>
      </c>
      <c r="I8" s="11" t="s">
        <v>87</v>
      </c>
      <c r="J8" s="64">
        <v>4.5</v>
      </c>
      <c r="K8" s="67">
        <f t="shared" si="1"/>
        <v>6.5</v>
      </c>
      <c r="L8" s="19" t="s">
        <v>100</v>
      </c>
      <c r="M8" s="32">
        <v>3.5</v>
      </c>
      <c r="N8" s="32">
        <f t="shared" si="2"/>
        <v>6.2</v>
      </c>
      <c r="O8" s="32" t="s">
        <v>205</v>
      </c>
      <c r="P8" s="31">
        <v>1</v>
      </c>
      <c r="Q8" s="36">
        <f t="shared" si="0"/>
        <v>4.5</v>
      </c>
      <c r="R8" s="67"/>
      <c r="S8" s="75"/>
    </row>
    <row r="9" spans="1:19" x14ac:dyDescent="0.25">
      <c r="A9" s="38" t="s">
        <v>13</v>
      </c>
      <c r="B9" s="45">
        <v>46074</v>
      </c>
      <c r="C9" s="41" t="s">
        <v>73</v>
      </c>
      <c r="D9" s="17" t="s">
        <v>216</v>
      </c>
      <c r="E9" s="11" t="s">
        <v>217</v>
      </c>
      <c r="F9" s="72" t="s">
        <v>78</v>
      </c>
      <c r="G9" s="12" t="s">
        <v>195</v>
      </c>
      <c r="H9" s="11" t="s">
        <v>81</v>
      </c>
      <c r="I9" s="11" t="s">
        <v>83</v>
      </c>
      <c r="J9" s="64">
        <v>4.8</v>
      </c>
      <c r="K9" s="67">
        <f t="shared" si="1"/>
        <v>11.3</v>
      </c>
      <c r="L9" s="19" t="s">
        <v>82</v>
      </c>
      <c r="M9" s="32">
        <v>1.8</v>
      </c>
      <c r="N9" s="32">
        <f t="shared" si="2"/>
        <v>8</v>
      </c>
      <c r="O9" s="32" t="s">
        <v>205</v>
      </c>
      <c r="P9" s="31">
        <v>1</v>
      </c>
      <c r="Q9" s="36">
        <f t="shared" si="0"/>
        <v>4.8</v>
      </c>
      <c r="R9" s="67"/>
      <c r="S9" s="75"/>
    </row>
    <row r="10" spans="1:19" x14ac:dyDescent="0.25">
      <c r="A10" s="38" t="s">
        <v>14</v>
      </c>
      <c r="B10" s="45">
        <v>46074</v>
      </c>
      <c r="C10" s="41" t="s">
        <v>72</v>
      </c>
      <c r="D10" s="17" t="s">
        <v>218</v>
      </c>
      <c r="E10" s="11" t="s">
        <v>219</v>
      </c>
      <c r="F10" s="73" t="s">
        <v>88</v>
      </c>
      <c r="G10" s="12" t="s">
        <v>195</v>
      </c>
      <c r="H10" s="11" t="s">
        <v>220</v>
      </c>
      <c r="I10" s="11" t="s">
        <v>83</v>
      </c>
      <c r="J10" s="64">
        <v>-1</v>
      </c>
      <c r="K10" s="67">
        <f t="shared" si="1"/>
        <v>10.3</v>
      </c>
      <c r="L10" s="19" t="s">
        <v>71</v>
      </c>
      <c r="M10" s="32">
        <v>-1</v>
      </c>
      <c r="N10" s="32">
        <f t="shared" si="2"/>
        <v>7</v>
      </c>
      <c r="O10" s="32" t="s">
        <v>205</v>
      </c>
      <c r="P10" s="31">
        <v>1</v>
      </c>
      <c r="Q10" s="36">
        <f t="shared" si="0"/>
        <v>-1</v>
      </c>
      <c r="R10" s="67"/>
      <c r="S10" s="75"/>
    </row>
    <row r="11" spans="1:19" x14ac:dyDescent="0.25">
      <c r="A11" s="38" t="s">
        <v>15</v>
      </c>
      <c r="B11" s="45">
        <v>46075</v>
      </c>
      <c r="C11" s="41" t="s">
        <v>73</v>
      </c>
      <c r="D11" s="17" t="s">
        <v>221</v>
      </c>
      <c r="E11" s="11" t="s">
        <v>222</v>
      </c>
      <c r="F11" s="74" t="s">
        <v>57</v>
      </c>
      <c r="G11" s="12" t="s">
        <v>195</v>
      </c>
      <c r="H11" s="11" t="s">
        <v>223</v>
      </c>
      <c r="I11" s="11" t="s">
        <v>65</v>
      </c>
      <c r="J11" s="64">
        <v>0.4</v>
      </c>
      <c r="K11" s="67">
        <f t="shared" si="1"/>
        <v>10.700000000000001</v>
      </c>
      <c r="L11" s="19" t="s">
        <v>65</v>
      </c>
      <c r="M11" s="32">
        <v>0.4</v>
      </c>
      <c r="N11" s="32">
        <f t="shared" si="2"/>
        <v>7.4</v>
      </c>
      <c r="O11" s="32" t="s">
        <v>224</v>
      </c>
      <c r="P11" s="31">
        <v>1</v>
      </c>
      <c r="Q11" s="36">
        <f t="shared" si="0"/>
        <v>0.4</v>
      </c>
      <c r="R11" s="67"/>
      <c r="S11" s="75"/>
    </row>
    <row r="12" spans="1:19" x14ac:dyDescent="0.25">
      <c r="A12" s="38" t="s">
        <v>16</v>
      </c>
      <c r="B12" s="45">
        <v>46081</v>
      </c>
      <c r="C12" s="41" t="s">
        <v>73</v>
      </c>
      <c r="D12" s="17" t="s">
        <v>230</v>
      </c>
      <c r="E12" s="11" t="s">
        <v>231</v>
      </c>
      <c r="F12" s="72" t="s">
        <v>78</v>
      </c>
      <c r="G12" s="12" t="s">
        <v>191</v>
      </c>
      <c r="H12" s="11" t="s">
        <v>64</v>
      </c>
      <c r="I12" s="11" t="s">
        <v>100</v>
      </c>
      <c r="J12" s="64">
        <v>2.4500000000000002</v>
      </c>
      <c r="K12" s="67">
        <f t="shared" si="1"/>
        <v>13.150000000000002</v>
      </c>
      <c r="L12" s="19" t="s">
        <v>84</v>
      </c>
      <c r="M12" s="32">
        <v>2.5</v>
      </c>
      <c r="N12" s="32">
        <f t="shared" si="2"/>
        <v>9.9</v>
      </c>
      <c r="O12" s="32" t="s">
        <v>224</v>
      </c>
      <c r="P12" s="31">
        <v>1</v>
      </c>
      <c r="Q12" s="36">
        <f t="shared" si="0"/>
        <v>2.4500000000000002</v>
      </c>
      <c r="R12" s="67"/>
      <c r="S12" s="75"/>
    </row>
    <row r="13" spans="1:19" x14ac:dyDescent="0.25">
      <c r="A13" s="38" t="s">
        <v>17</v>
      </c>
      <c r="B13" s="45">
        <v>46088</v>
      </c>
      <c r="C13" s="41" t="s">
        <v>72</v>
      </c>
      <c r="D13" s="17" t="s">
        <v>270</v>
      </c>
      <c r="E13" s="11" t="s">
        <v>271</v>
      </c>
      <c r="F13" s="11" t="s">
        <v>272</v>
      </c>
      <c r="G13" s="12" t="s">
        <v>273</v>
      </c>
      <c r="H13" s="11" t="s">
        <v>64</v>
      </c>
      <c r="I13" s="11" t="s">
        <v>274</v>
      </c>
      <c r="J13" s="64">
        <v>-0.75</v>
      </c>
      <c r="K13" s="67">
        <f t="shared" si="1"/>
        <v>12.400000000000002</v>
      </c>
      <c r="L13" s="19" t="s">
        <v>275</v>
      </c>
      <c r="M13" s="32">
        <v>-0.75</v>
      </c>
      <c r="N13" s="32">
        <f t="shared" si="2"/>
        <v>9.15</v>
      </c>
      <c r="O13" s="32" t="s">
        <v>192</v>
      </c>
      <c r="P13" s="31">
        <v>1</v>
      </c>
      <c r="Q13" s="37">
        <f t="shared" si="0"/>
        <v>-0.75</v>
      </c>
      <c r="R13" s="67"/>
      <c r="S13" s="75"/>
    </row>
    <row r="14" spans="1:19" x14ac:dyDescent="0.25">
      <c r="A14" s="38" t="s">
        <v>18</v>
      </c>
      <c r="B14" s="45">
        <v>46088</v>
      </c>
      <c r="C14" s="41" t="s">
        <v>72</v>
      </c>
      <c r="D14" s="17" t="s">
        <v>276</v>
      </c>
      <c r="E14" s="11" t="s">
        <v>277</v>
      </c>
      <c r="F14" s="11" t="s">
        <v>278</v>
      </c>
      <c r="G14" s="12" t="s">
        <v>191</v>
      </c>
      <c r="H14" s="11" t="s">
        <v>279</v>
      </c>
      <c r="I14" s="11" t="s">
        <v>87</v>
      </c>
      <c r="J14" s="64">
        <v>-1</v>
      </c>
      <c r="K14" s="67">
        <f t="shared" si="1"/>
        <v>11.400000000000002</v>
      </c>
      <c r="L14" s="19" t="s">
        <v>82</v>
      </c>
      <c r="M14" s="32">
        <v>-1</v>
      </c>
      <c r="N14" s="32">
        <f t="shared" si="2"/>
        <v>8.15</v>
      </c>
      <c r="O14" s="32" t="s">
        <v>205</v>
      </c>
      <c r="P14" s="31">
        <v>1</v>
      </c>
      <c r="Q14" s="37">
        <f t="shared" si="0"/>
        <v>-1</v>
      </c>
      <c r="R14" s="67"/>
      <c r="S14" s="75"/>
    </row>
    <row r="15" spans="1:19" x14ac:dyDescent="0.25">
      <c r="A15" s="38" t="s">
        <v>19</v>
      </c>
      <c r="B15" s="45">
        <v>46088</v>
      </c>
      <c r="C15" s="41" t="s">
        <v>72</v>
      </c>
      <c r="D15" s="17" t="s">
        <v>280</v>
      </c>
      <c r="E15" s="11" t="s">
        <v>281</v>
      </c>
      <c r="F15" s="11" t="s">
        <v>80</v>
      </c>
      <c r="G15" s="12" t="s">
        <v>195</v>
      </c>
      <c r="H15" s="11" t="s">
        <v>101</v>
      </c>
      <c r="I15" s="11" t="s">
        <v>62</v>
      </c>
      <c r="J15" s="64">
        <v>-1</v>
      </c>
      <c r="K15" s="67">
        <f t="shared" si="1"/>
        <v>10.400000000000002</v>
      </c>
      <c r="L15" s="19" t="s">
        <v>87</v>
      </c>
      <c r="M15" s="32">
        <v>-1</v>
      </c>
      <c r="N15" s="32">
        <f t="shared" si="2"/>
        <v>7.15</v>
      </c>
      <c r="O15" s="32" t="s">
        <v>205</v>
      </c>
      <c r="P15" s="31">
        <v>1</v>
      </c>
      <c r="Q15" s="37">
        <f t="shared" si="0"/>
        <v>-1</v>
      </c>
      <c r="R15" s="67"/>
      <c r="S15" s="75"/>
    </row>
    <row r="16" spans="1:19" x14ac:dyDescent="0.25">
      <c r="A16" s="38" t="s">
        <v>20</v>
      </c>
      <c r="B16" s="45">
        <v>46091</v>
      </c>
      <c r="C16" s="41" t="s">
        <v>72</v>
      </c>
      <c r="D16" s="17" t="s">
        <v>282</v>
      </c>
      <c r="E16" s="11" t="s">
        <v>283</v>
      </c>
      <c r="F16" s="11" t="s">
        <v>88</v>
      </c>
      <c r="G16" s="12" t="s">
        <v>191</v>
      </c>
      <c r="H16" s="11" t="s">
        <v>284</v>
      </c>
      <c r="I16" s="11" t="s">
        <v>285</v>
      </c>
      <c r="J16" s="64">
        <v>-1</v>
      </c>
      <c r="K16" s="67">
        <f t="shared" si="1"/>
        <v>9.4000000000000021</v>
      </c>
      <c r="L16" s="19" t="s">
        <v>71</v>
      </c>
      <c r="M16" s="32">
        <v>-1</v>
      </c>
      <c r="N16" s="32">
        <f t="shared" si="2"/>
        <v>6.15</v>
      </c>
      <c r="O16" s="32" t="s">
        <v>192</v>
      </c>
      <c r="P16" s="31">
        <v>1</v>
      </c>
      <c r="Q16" s="37">
        <f t="shared" si="0"/>
        <v>-1</v>
      </c>
      <c r="R16" s="67"/>
      <c r="S16" s="75"/>
    </row>
    <row r="17" spans="1:19" x14ac:dyDescent="0.25">
      <c r="A17" s="38" t="s">
        <v>21</v>
      </c>
      <c r="B17" s="45">
        <v>46091</v>
      </c>
      <c r="C17" s="41" t="s">
        <v>72</v>
      </c>
      <c r="D17" s="17" t="s">
        <v>286</v>
      </c>
      <c r="E17" s="11" t="s">
        <v>287</v>
      </c>
      <c r="F17" s="11" t="s">
        <v>88</v>
      </c>
      <c r="G17" s="12" t="s">
        <v>195</v>
      </c>
      <c r="H17" s="11" t="s">
        <v>81</v>
      </c>
      <c r="I17" s="11" t="s">
        <v>62</v>
      </c>
      <c r="J17" s="64">
        <v>-1</v>
      </c>
      <c r="K17" s="67">
        <f t="shared" si="1"/>
        <v>8.4000000000000021</v>
      </c>
      <c r="L17" s="19" t="s">
        <v>62</v>
      </c>
      <c r="M17" s="32">
        <v>-1</v>
      </c>
      <c r="N17" s="32">
        <f t="shared" si="2"/>
        <v>5.15</v>
      </c>
      <c r="O17" s="32" t="s">
        <v>224</v>
      </c>
      <c r="P17" s="31">
        <v>1</v>
      </c>
      <c r="Q17" s="37">
        <f t="shared" si="0"/>
        <v>-1</v>
      </c>
      <c r="R17" s="67"/>
      <c r="S17" s="75"/>
    </row>
    <row r="18" spans="1:19" x14ac:dyDescent="0.25">
      <c r="A18" s="38" t="s">
        <v>22</v>
      </c>
      <c r="B18" s="45">
        <v>46091</v>
      </c>
      <c r="C18" s="41" t="s">
        <v>72</v>
      </c>
      <c r="D18" s="17" t="s">
        <v>288</v>
      </c>
      <c r="E18" s="11" t="s">
        <v>287</v>
      </c>
      <c r="F18" s="11" t="s">
        <v>289</v>
      </c>
      <c r="G18" s="12" t="s">
        <v>195</v>
      </c>
      <c r="H18" s="11" t="s">
        <v>81</v>
      </c>
      <c r="I18" s="11" t="s">
        <v>290</v>
      </c>
      <c r="J18" s="64">
        <v>-1</v>
      </c>
      <c r="K18" s="67">
        <f t="shared" si="1"/>
        <v>7.4000000000000021</v>
      </c>
      <c r="L18" s="19" t="s">
        <v>275</v>
      </c>
      <c r="M18" s="32">
        <v>-1</v>
      </c>
      <c r="N18" s="32">
        <f t="shared" si="2"/>
        <v>4.1500000000000004</v>
      </c>
      <c r="O18" s="32" t="s">
        <v>192</v>
      </c>
      <c r="P18" s="31">
        <v>1</v>
      </c>
      <c r="Q18" s="37">
        <f t="shared" si="0"/>
        <v>-1</v>
      </c>
      <c r="R18" s="67"/>
      <c r="S18" s="75"/>
    </row>
    <row r="19" spans="1:19" x14ac:dyDescent="0.25">
      <c r="A19" s="38" t="s">
        <v>23</v>
      </c>
      <c r="B19" s="45">
        <v>46091</v>
      </c>
      <c r="C19" s="41" t="s">
        <v>72</v>
      </c>
      <c r="D19" s="17" t="s">
        <v>291</v>
      </c>
      <c r="E19" s="11" t="s">
        <v>292</v>
      </c>
      <c r="F19" s="11" t="s">
        <v>293</v>
      </c>
      <c r="G19" s="12" t="s">
        <v>195</v>
      </c>
      <c r="H19" s="11" t="s">
        <v>64</v>
      </c>
      <c r="I19" s="11" t="s">
        <v>58</v>
      </c>
      <c r="J19" s="64">
        <v>-1</v>
      </c>
      <c r="K19" s="67">
        <f t="shared" si="1"/>
        <v>6.4000000000000021</v>
      </c>
      <c r="L19" s="19" t="s">
        <v>82</v>
      </c>
      <c r="M19" s="32">
        <v>-1</v>
      </c>
      <c r="N19" s="32">
        <f t="shared" si="2"/>
        <v>3.1500000000000004</v>
      </c>
      <c r="O19" s="32" t="s">
        <v>205</v>
      </c>
      <c r="P19" s="31">
        <v>1</v>
      </c>
      <c r="Q19" s="37">
        <f t="shared" si="0"/>
        <v>-1</v>
      </c>
      <c r="R19" s="67"/>
      <c r="S19" s="75"/>
    </row>
    <row r="20" spans="1:19" x14ac:dyDescent="0.25">
      <c r="A20" s="38" t="s">
        <v>24</v>
      </c>
      <c r="B20" s="45">
        <v>46091</v>
      </c>
      <c r="C20" s="41" t="s">
        <v>73</v>
      </c>
      <c r="D20" s="17" t="s">
        <v>294</v>
      </c>
      <c r="E20" s="11" t="s">
        <v>295</v>
      </c>
      <c r="F20" s="11" t="s">
        <v>70</v>
      </c>
      <c r="G20" s="12" t="s">
        <v>195</v>
      </c>
      <c r="H20" s="11" t="s">
        <v>81</v>
      </c>
      <c r="I20" s="11" t="s">
        <v>83</v>
      </c>
      <c r="J20" s="64">
        <v>0.3</v>
      </c>
      <c r="K20" s="67">
        <f t="shared" si="1"/>
        <v>6.700000000000002</v>
      </c>
      <c r="L20" s="19" t="s">
        <v>65</v>
      </c>
      <c r="M20" s="32">
        <v>0.4</v>
      </c>
      <c r="N20" s="32">
        <f t="shared" si="2"/>
        <v>3.5500000000000003</v>
      </c>
      <c r="O20" s="32" t="s">
        <v>192</v>
      </c>
      <c r="P20" s="31">
        <v>1</v>
      </c>
      <c r="Q20" s="37">
        <f t="shared" si="0"/>
        <v>0.3</v>
      </c>
      <c r="R20" s="67"/>
      <c r="S20" s="75"/>
    </row>
    <row r="21" spans="1:19" x14ac:dyDescent="0.25">
      <c r="A21" s="38" t="s">
        <v>25</v>
      </c>
      <c r="B21" s="45">
        <v>46092</v>
      </c>
      <c r="C21" s="41" t="s">
        <v>72</v>
      </c>
      <c r="D21" s="17" t="s">
        <v>296</v>
      </c>
      <c r="E21" s="11" t="s">
        <v>297</v>
      </c>
      <c r="F21" s="11" t="s">
        <v>298</v>
      </c>
      <c r="G21" s="12" t="s">
        <v>195</v>
      </c>
      <c r="H21" s="11" t="s">
        <v>284</v>
      </c>
      <c r="I21" s="11" t="s">
        <v>299</v>
      </c>
      <c r="J21" s="64">
        <v>-1</v>
      </c>
      <c r="K21" s="67">
        <f t="shared" si="1"/>
        <v>5.700000000000002</v>
      </c>
      <c r="L21" s="19" t="s">
        <v>299</v>
      </c>
      <c r="M21" s="32">
        <v>-1</v>
      </c>
      <c r="N21" s="32">
        <f t="shared" si="2"/>
        <v>2.5500000000000003</v>
      </c>
      <c r="O21" s="32" t="s">
        <v>224</v>
      </c>
      <c r="P21" s="31">
        <v>1</v>
      </c>
      <c r="Q21" s="37">
        <f t="shared" si="0"/>
        <v>-1</v>
      </c>
      <c r="R21" s="67"/>
      <c r="S21" s="75"/>
    </row>
    <row r="22" spans="1:19" x14ac:dyDescent="0.25">
      <c r="A22" s="38" t="s">
        <v>26</v>
      </c>
      <c r="B22" s="45">
        <v>46092</v>
      </c>
      <c r="C22" s="41" t="s">
        <v>72</v>
      </c>
      <c r="D22" s="17" t="s">
        <v>300</v>
      </c>
      <c r="E22" s="11" t="s">
        <v>297</v>
      </c>
      <c r="F22" s="11" t="s">
        <v>301</v>
      </c>
      <c r="G22" s="12" t="s">
        <v>302</v>
      </c>
      <c r="H22" s="11" t="s">
        <v>284</v>
      </c>
      <c r="I22" s="11" t="s">
        <v>72</v>
      </c>
      <c r="J22" s="64">
        <v>-0.5</v>
      </c>
      <c r="K22" s="67">
        <f t="shared" si="1"/>
        <v>5.200000000000002</v>
      </c>
      <c r="L22" s="19" t="s">
        <v>72</v>
      </c>
      <c r="M22" s="32">
        <v>-0.5</v>
      </c>
      <c r="N22" s="32">
        <f t="shared" si="2"/>
        <v>2.0500000000000003</v>
      </c>
      <c r="O22" s="32" t="s">
        <v>303</v>
      </c>
      <c r="P22" s="31">
        <v>1</v>
      </c>
      <c r="Q22" s="37">
        <f t="shared" si="0"/>
        <v>-0.5</v>
      </c>
      <c r="R22" s="67"/>
      <c r="S22" s="75"/>
    </row>
    <row r="23" spans="1:19" x14ac:dyDescent="0.25">
      <c r="A23" s="38" t="s">
        <v>27</v>
      </c>
      <c r="B23" s="45">
        <v>46092</v>
      </c>
      <c r="C23" s="41" t="s">
        <v>73</v>
      </c>
      <c r="D23" s="17" t="s">
        <v>304</v>
      </c>
      <c r="E23" s="19" t="s">
        <v>305</v>
      </c>
      <c r="F23" s="19" t="s">
        <v>78</v>
      </c>
      <c r="G23" s="20" t="s">
        <v>195</v>
      </c>
      <c r="H23" s="19" t="s">
        <v>81</v>
      </c>
      <c r="I23" s="19" t="s">
        <v>56</v>
      </c>
      <c r="J23" s="32">
        <v>6</v>
      </c>
      <c r="K23" s="67">
        <f t="shared" si="1"/>
        <v>11.200000000000003</v>
      </c>
      <c r="L23" s="19" t="s">
        <v>87</v>
      </c>
      <c r="M23" s="32">
        <v>5</v>
      </c>
      <c r="N23" s="32">
        <f t="shared" si="2"/>
        <v>7.0500000000000007</v>
      </c>
      <c r="O23" s="32" t="s">
        <v>205</v>
      </c>
      <c r="P23" s="31">
        <v>1</v>
      </c>
      <c r="Q23" s="37">
        <f t="shared" si="0"/>
        <v>6</v>
      </c>
      <c r="R23" s="67"/>
      <c r="S23" s="75"/>
    </row>
    <row r="24" spans="1:19" x14ac:dyDescent="0.25">
      <c r="A24" s="38" t="s">
        <v>28</v>
      </c>
      <c r="B24" s="45">
        <v>46092</v>
      </c>
      <c r="C24" s="41" t="s">
        <v>72</v>
      </c>
      <c r="D24" s="17" t="s">
        <v>306</v>
      </c>
      <c r="E24" s="19" t="s">
        <v>307</v>
      </c>
      <c r="F24" s="19" t="s">
        <v>308</v>
      </c>
      <c r="G24" s="20" t="s">
        <v>195</v>
      </c>
      <c r="H24" s="19" t="s">
        <v>81</v>
      </c>
      <c r="I24" s="19" t="s">
        <v>299</v>
      </c>
      <c r="J24" s="32">
        <v>-1</v>
      </c>
      <c r="K24" s="67">
        <f t="shared" si="1"/>
        <v>10.200000000000003</v>
      </c>
      <c r="L24" s="19" t="s">
        <v>274</v>
      </c>
      <c r="M24" s="32">
        <v>-1</v>
      </c>
      <c r="N24" s="32">
        <f t="shared" si="2"/>
        <v>6.0500000000000007</v>
      </c>
      <c r="O24" s="32" t="s">
        <v>192</v>
      </c>
      <c r="P24" s="31">
        <v>1</v>
      </c>
      <c r="Q24" s="37">
        <f t="shared" si="0"/>
        <v>-1</v>
      </c>
      <c r="R24" s="67"/>
      <c r="S24" s="75"/>
    </row>
    <row r="25" spans="1:19" x14ac:dyDescent="0.25">
      <c r="A25" s="38" t="s">
        <v>29</v>
      </c>
      <c r="B25" s="45">
        <v>46092</v>
      </c>
      <c r="C25" s="41" t="s">
        <v>72</v>
      </c>
      <c r="D25" s="8" t="s">
        <v>309</v>
      </c>
      <c r="E25" s="19" t="s">
        <v>310</v>
      </c>
      <c r="F25" s="19" t="s">
        <v>311</v>
      </c>
      <c r="G25" s="20" t="s">
        <v>195</v>
      </c>
      <c r="H25" s="19" t="s">
        <v>81</v>
      </c>
      <c r="I25" s="19" t="s">
        <v>299</v>
      </c>
      <c r="J25" s="32">
        <v>-1</v>
      </c>
      <c r="K25" s="67">
        <f t="shared" si="1"/>
        <v>9.2000000000000028</v>
      </c>
      <c r="L25" s="19" t="s">
        <v>58</v>
      </c>
      <c r="M25" s="32">
        <v>-1</v>
      </c>
      <c r="N25" s="32">
        <f t="shared" si="2"/>
        <v>5.0500000000000007</v>
      </c>
      <c r="O25" s="18" t="s">
        <v>192</v>
      </c>
      <c r="P25" s="31">
        <v>1</v>
      </c>
      <c r="Q25" s="37">
        <f t="shared" si="0"/>
        <v>-1</v>
      </c>
      <c r="R25" s="67"/>
      <c r="S25" s="75"/>
    </row>
    <row r="26" spans="1:19" x14ac:dyDescent="0.25">
      <c r="A26" s="38" t="s">
        <v>30</v>
      </c>
      <c r="B26" s="45">
        <v>46093</v>
      </c>
      <c r="C26" s="41" t="s">
        <v>72</v>
      </c>
      <c r="D26" s="8" t="s">
        <v>312</v>
      </c>
      <c r="E26" s="19" t="s">
        <v>313</v>
      </c>
      <c r="F26" s="19" t="s">
        <v>57</v>
      </c>
      <c r="G26" s="20" t="s">
        <v>195</v>
      </c>
      <c r="H26" s="19" t="s">
        <v>81</v>
      </c>
      <c r="I26" s="19" t="s">
        <v>58</v>
      </c>
      <c r="J26" s="32">
        <v>-1</v>
      </c>
      <c r="K26" s="67">
        <f t="shared" si="1"/>
        <v>8.2000000000000028</v>
      </c>
      <c r="L26" s="19" t="s">
        <v>87</v>
      </c>
      <c r="M26" s="32">
        <v>-1</v>
      </c>
      <c r="N26" s="32">
        <f t="shared" si="2"/>
        <v>4.0500000000000007</v>
      </c>
      <c r="O26" s="18" t="s">
        <v>205</v>
      </c>
      <c r="P26" s="31">
        <v>1</v>
      </c>
      <c r="Q26" s="37">
        <f t="shared" si="0"/>
        <v>-1</v>
      </c>
      <c r="R26" s="67"/>
      <c r="S26" s="75"/>
    </row>
    <row r="27" spans="1:19" x14ac:dyDescent="0.25">
      <c r="A27" s="38" t="s">
        <v>31</v>
      </c>
      <c r="B27" s="45">
        <v>46093</v>
      </c>
      <c r="C27" s="41" t="s">
        <v>72</v>
      </c>
      <c r="D27" s="21" t="s">
        <v>314</v>
      </c>
      <c r="E27" s="19" t="s">
        <v>313</v>
      </c>
      <c r="F27" s="19" t="s">
        <v>80</v>
      </c>
      <c r="G27" s="20" t="s">
        <v>195</v>
      </c>
      <c r="H27" s="19" t="s">
        <v>81</v>
      </c>
      <c r="I27" s="19" t="s">
        <v>58</v>
      </c>
      <c r="J27" s="32">
        <v>-1</v>
      </c>
      <c r="K27" s="67">
        <f t="shared" si="1"/>
        <v>7.2000000000000028</v>
      </c>
      <c r="L27" s="19" t="s">
        <v>285</v>
      </c>
      <c r="M27" s="32">
        <v>-1</v>
      </c>
      <c r="N27" s="32">
        <f t="shared" si="2"/>
        <v>3.0500000000000007</v>
      </c>
      <c r="O27" s="18" t="s">
        <v>205</v>
      </c>
      <c r="P27" s="31">
        <v>1</v>
      </c>
      <c r="Q27" s="37">
        <f t="shared" si="0"/>
        <v>-1</v>
      </c>
      <c r="R27" s="67"/>
      <c r="S27" s="75"/>
    </row>
    <row r="28" spans="1:19" x14ac:dyDescent="0.25">
      <c r="A28" s="38" t="s">
        <v>32</v>
      </c>
      <c r="B28" s="45">
        <v>46093</v>
      </c>
      <c r="C28" s="41" t="s">
        <v>72</v>
      </c>
      <c r="D28" s="21" t="s">
        <v>315</v>
      </c>
      <c r="E28" s="19" t="s">
        <v>313</v>
      </c>
      <c r="F28" s="19" t="s">
        <v>289</v>
      </c>
      <c r="G28" s="20" t="s">
        <v>195</v>
      </c>
      <c r="H28" s="19" t="s">
        <v>81</v>
      </c>
      <c r="I28" s="19" t="s">
        <v>316</v>
      </c>
      <c r="J28" s="32">
        <v>-1</v>
      </c>
      <c r="K28" s="67">
        <f t="shared" si="1"/>
        <v>6.2000000000000028</v>
      </c>
      <c r="L28" s="19" t="s">
        <v>62</v>
      </c>
      <c r="M28" s="32">
        <v>-1</v>
      </c>
      <c r="N28" s="32">
        <f t="shared" si="2"/>
        <v>2.0500000000000007</v>
      </c>
      <c r="O28" s="18" t="s">
        <v>205</v>
      </c>
      <c r="P28" s="31">
        <v>1</v>
      </c>
      <c r="Q28" s="37">
        <f t="shared" si="0"/>
        <v>-1</v>
      </c>
      <c r="R28" s="67"/>
      <c r="S28" s="75"/>
    </row>
    <row r="29" spans="1:19" x14ac:dyDescent="0.25">
      <c r="A29" s="38" t="s">
        <v>33</v>
      </c>
      <c r="B29" s="45">
        <v>46093</v>
      </c>
      <c r="C29" s="41" t="s">
        <v>72</v>
      </c>
      <c r="D29" s="21" t="s">
        <v>317</v>
      </c>
      <c r="E29" s="19" t="s">
        <v>318</v>
      </c>
      <c r="F29" s="19" t="s">
        <v>319</v>
      </c>
      <c r="G29" s="20" t="s">
        <v>195</v>
      </c>
      <c r="H29" s="19" t="s">
        <v>284</v>
      </c>
      <c r="I29" s="19" t="s">
        <v>320</v>
      </c>
      <c r="J29" s="32">
        <v>-1</v>
      </c>
      <c r="K29" s="67">
        <f t="shared" si="1"/>
        <v>5.2000000000000028</v>
      </c>
      <c r="L29" s="19" t="s">
        <v>321</v>
      </c>
      <c r="M29" s="32">
        <v>-1</v>
      </c>
      <c r="N29" s="32">
        <f t="shared" si="2"/>
        <v>1.0500000000000007</v>
      </c>
      <c r="O29" s="18" t="s">
        <v>205</v>
      </c>
      <c r="P29" s="31">
        <v>1</v>
      </c>
      <c r="Q29" s="37">
        <f t="shared" si="0"/>
        <v>-1</v>
      </c>
      <c r="R29" s="67"/>
      <c r="S29" s="75"/>
    </row>
    <row r="30" spans="1:19" x14ac:dyDescent="0.25">
      <c r="A30" s="38" t="s">
        <v>34</v>
      </c>
      <c r="B30" s="45">
        <v>46093</v>
      </c>
      <c r="C30" s="41" t="s">
        <v>72</v>
      </c>
      <c r="D30" s="21" t="s">
        <v>322</v>
      </c>
      <c r="E30" s="19" t="s">
        <v>323</v>
      </c>
      <c r="F30" s="19" t="s">
        <v>311</v>
      </c>
      <c r="G30" s="20" t="s">
        <v>195</v>
      </c>
      <c r="H30" s="19" t="s">
        <v>64</v>
      </c>
      <c r="I30" s="19" t="s">
        <v>65</v>
      </c>
      <c r="J30" s="32">
        <v>-1</v>
      </c>
      <c r="K30" s="67">
        <f t="shared" si="1"/>
        <v>4.2000000000000028</v>
      </c>
      <c r="L30" s="19" t="s">
        <v>285</v>
      </c>
      <c r="M30" s="32">
        <v>-1</v>
      </c>
      <c r="N30" s="32">
        <f t="shared" si="2"/>
        <v>5.0000000000000711E-2</v>
      </c>
      <c r="O30" s="18" t="s">
        <v>205</v>
      </c>
      <c r="P30" s="31">
        <v>1</v>
      </c>
      <c r="Q30" s="37">
        <f t="shared" si="0"/>
        <v>-1</v>
      </c>
      <c r="R30" s="67"/>
      <c r="S30" s="75"/>
    </row>
    <row r="31" spans="1:19" x14ac:dyDescent="0.25">
      <c r="A31" s="38" t="s">
        <v>35</v>
      </c>
      <c r="B31" s="45">
        <v>46102</v>
      </c>
      <c r="C31" s="41" t="s">
        <v>72</v>
      </c>
      <c r="D31" s="21" t="s">
        <v>345</v>
      </c>
      <c r="E31" s="19" t="s">
        <v>346</v>
      </c>
      <c r="F31" s="19" t="s">
        <v>293</v>
      </c>
      <c r="G31" s="20" t="s">
        <v>195</v>
      </c>
      <c r="H31" s="19" t="s">
        <v>101</v>
      </c>
      <c r="I31" s="19" t="s">
        <v>83</v>
      </c>
      <c r="J31" s="32">
        <v>-1</v>
      </c>
      <c r="K31" s="67">
        <f t="shared" si="1"/>
        <v>3.2000000000000028</v>
      </c>
      <c r="L31" s="19" t="s">
        <v>83</v>
      </c>
      <c r="M31" s="32">
        <v>-1</v>
      </c>
      <c r="N31" s="32">
        <f t="shared" si="2"/>
        <v>-0.94999999999999929</v>
      </c>
      <c r="O31" s="18" t="s">
        <v>224</v>
      </c>
      <c r="P31" s="31">
        <v>1</v>
      </c>
      <c r="Q31" s="37">
        <f t="shared" si="0"/>
        <v>-1</v>
      </c>
      <c r="R31" s="67"/>
      <c r="S31" s="75"/>
    </row>
    <row r="32" spans="1:19" x14ac:dyDescent="0.25">
      <c r="A32" s="38" t="s">
        <v>36</v>
      </c>
      <c r="B32" s="45">
        <v>46109</v>
      </c>
      <c r="C32" s="41" t="s">
        <v>72</v>
      </c>
      <c r="D32" s="21" t="s">
        <v>360</v>
      </c>
      <c r="E32" s="19" t="s">
        <v>361</v>
      </c>
      <c r="F32" s="19" t="s">
        <v>88</v>
      </c>
      <c r="G32" s="20" t="s">
        <v>195</v>
      </c>
      <c r="H32" s="19" t="s">
        <v>101</v>
      </c>
      <c r="I32" s="19" t="s">
        <v>316</v>
      </c>
      <c r="J32" s="32">
        <v>-1</v>
      </c>
      <c r="K32" s="67">
        <f t="shared" si="1"/>
        <v>2.2000000000000028</v>
      </c>
      <c r="L32" s="19" t="s">
        <v>77</v>
      </c>
      <c r="M32" s="32">
        <v>-1</v>
      </c>
      <c r="N32" s="32">
        <f t="shared" si="2"/>
        <v>-1.9499999999999993</v>
      </c>
      <c r="O32" s="18" t="s">
        <v>192</v>
      </c>
      <c r="P32" s="31">
        <v>1</v>
      </c>
      <c r="Q32" s="37">
        <f t="shared" si="0"/>
        <v>-1</v>
      </c>
      <c r="R32" s="67"/>
      <c r="S32" s="75"/>
    </row>
    <row r="33" spans="1:19" x14ac:dyDescent="0.25">
      <c r="A33" s="38" t="s">
        <v>37</v>
      </c>
      <c r="B33" s="45">
        <v>46109</v>
      </c>
      <c r="C33" s="41" t="s">
        <v>72</v>
      </c>
      <c r="D33" s="21" t="s">
        <v>362</v>
      </c>
      <c r="E33" s="19" t="s">
        <v>363</v>
      </c>
      <c r="F33" s="19" t="s">
        <v>319</v>
      </c>
      <c r="G33" s="20" t="s">
        <v>195</v>
      </c>
      <c r="H33" s="19" t="s">
        <v>64</v>
      </c>
      <c r="I33" s="19" t="s">
        <v>58</v>
      </c>
      <c r="J33" s="32">
        <v>-1</v>
      </c>
      <c r="K33" s="67">
        <f t="shared" si="1"/>
        <v>1.2000000000000028</v>
      </c>
      <c r="L33" s="19" t="s">
        <v>274</v>
      </c>
      <c r="M33" s="32">
        <v>-1</v>
      </c>
      <c r="N33" s="32">
        <f t="shared" si="2"/>
        <v>-2.9499999999999993</v>
      </c>
      <c r="O33" s="18" t="s">
        <v>192</v>
      </c>
      <c r="P33" s="31">
        <v>1</v>
      </c>
      <c r="Q33" s="37">
        <f t="shared" si="0"/>
        <v>-1</v>
      </c>
      <c r="R33" s="67"/>
      <c r="S33" s="75"/>
    </row>
    <row r="34" spans="1:19" x14ac:dyDescent="0.25">
      <c r="A34" s="38" t="s">
        <v>38</v>
      </c>
      <c r="B34" s="45">
        <v>46116</v>
      </c>
      <c r="C34" s="41" t="s">
        <v>72</v>
      </c>
      <c r="D34" s="21" t="s">
        <v>368</v>
      </c>
      <c r="E34" s="19" t="s">
        <v>370</v>
      </c>
      <c r="F34" s="19" t="s">
        <v>308</v>
      </c>
      <c r="G34" s="20" t="s">
        <v>195</v>
      </c>
      <c r="H34" s="19" t="s">
        <v>101</v>
      </c>
      <c r="I34" s="19" t="s">
        <v>65</v>
      </c>
      <c r="J34" s="32">
        <v>-1</v>
      </c>
      <c r="K34" s="67">
        <f t="shared" si="1"/>
        <v>0.20000000000000284</v>
      </c>
      <c r="L34" s="19" t="s">
        <v>98</v>
      </c>
      <c r="M34" s="32">
        <v>-1</v>
      </c>
      <c r="N34" s="32">
        <f t="shared" si="2"/>
        <v>-3.9499999999999993</v>
      </c>
      <c r="O34" s="18" t="s">
        <v>205</v>
      </c>
      <c r="P34" s="31">
        <v>1</v>
      </c>
      <c r="Q34" s="37">
        <f t="shared" si="0"/>
        <v>-1</v>
      </c>
      <c r="R34" s="67"/>
      <c r="S34" s="75"/>
    </row>
    <row r="35" spans="1:19" x14ac:dyDescent="0.25">
      <c r="A35" s="38" t="s">
        <v>39</v>
      </c>
      <c r="B35" s="45">
        <v>46116</v>
      </c>
      <c r="C35" s="41" t="s">
        <v>72</v>
      </c>
      <c r="D35" s="21" t="s">
        <v>369</v>
      </c>
      <c r="E35" s="19" t="s">
        <v>370</v>
      </c>
      <c r="F35" s="19" t="s">
        <v>371</v>
      </c>
      <c r="G35" s="20" t="s">
        <v>195</v>
      </c>
      <c r="H35" s="19" t="s">
        <v>101</v>
      </c>
      <c r="I35" s="19" t="s">
        <v>56</v>
      </c>
      <c r="J35" s="32">
        <v>-1</v>
      </c>
      <c r="K35" s="67">
        <f t="shared" si="1"/>
        <v>-0.79999999999999716</v>
      </c>
      <c r="L35" s="19" t="s">
        <v>299</v>
      </c>
      <c r="M35" s="32">
        <v>-1</v>
      </c>
      <c r="N35" s="32">
        <f t="shared" si="2"/>
        <v>-4.9499999999999993</v>
      </c>
      <c r="O35" s="18" t="s">
        <v>192</v>
      </c>
      <c r="P35" s="31">
        <v>1</v>
      </c>
      <c r="Q35" s="37">
        <f t="shared" si="0"/>
        <v>-1</v>
      </c>
      <c r="R35" s="67"/>
      <c r="S35" s="75"/>
    </row>
    <row r="36" spans="1:19" x14ac:dyDescent="0.25">
      <c r="A36" s="38" t="s">
        <v>40</v>
      </c>
      <c r="B36" s="45">
        <v>46117</v>
      </c>
      <c r="C36" s="41" t="s">
        <v>73</v>
      </c>
      <c r="D36" s="21" t="s">
        <v>389</v>
      </c>
      <c r="E36" s="19" t="s">
        <v>390</v>
      </c>
      <c r="F36" s="19" t="s">
        <v>70</v>
      </c>
      <c r="G36" s="20" t="s">
        <v>195</v>
      </c>
      <c r="H36" s="19" t="s">
        <v>101</v>
      </c>
      <c r="I36" s="19" t="s">
        <v>62</v>
      </c>
      <c r="J36" s="32">
        <v>0.15</v>
      </c>
      <c r="K36" s="67">
        <f t="shared" si="1"/>
        <v>-0.64999999999999714</v>
      </c>
      <c r="L36" s="19" t="s">
        <v>71</v>
      </c>
      <c r="M36" s="32">
        <v>0.1</v>
      </c>
      <c r="N36" s="32">
        <f t="shared" si="2"/>
        <v>-4.8499999999999996</v>
      </c>
      <c r="O36" s="18" t="s">
        <v>205</v>
      </c>
      <c r="P36" s="31">
        <v>1</v>
      </c>
      <c r="Q36" s="37">
        <f t="shared" si="0"/>
        <v>0.15</v>
      </c>
      <c r="R36" s="67"/>
      <c r="S36" s="75"/>
    </row>
    <row r="37" spans="1:19" x14ac:dyDescent="0.25">
      <c r="A37" s="38" t="s">
        <v>41</v>
      </c>
      <c r="B37" s="45">
        <v>46118</v>
      </c>
      <c r="C37" s="41" t="s">
        <v>72</v>
      </c>
      <c r="D37" s="21" t="s">
        <v>391</v>
      </c>
      <c r="E37" s="19" t="s">
        <v>392</v>
      </c>
      <c r="F37" s="19" t="s">
        <v>76</v>
      </c>
      <c r="G37" s="20" t="s">
        <v>195</v>
      </c>
      <c r="H37" s="19" t="s">
        <v>393</v>
      </c>
      <c r="I37" s="19" t="s">
        <v>58</v>
      </c>
      <c r="J37" s="32">
        <v>-1</v>
      </c>
      <c r="K37" s="67">
        <f t="shared" si="1"/>
        <v>-1.6499999999999972</v>
      </c>
      <c r="L37" s="19" t="s">
        <v>274</v>
      </c>
      <c r="M37" s="32">
        <v>-1</v>
      </c>
      <c r="N37" s="32">
        <f t="shared" si="2"/>
        <v>-5.85</v>
      </c>
      <c r="O37" s="18" t="s">
        <v>192</v>
      </c>
      <c r="P37" s="31">
        <v>1</v>
      </c>
      <c r="Q37" s="37">
        <f t="shared" si="0"/>
        <v>-1</v>
      </c>
      <c r="R37" s="67"/>
      <c r="S37" s="75"/>
    </row>
    <row r="38" spans="1:19" x14ac:dyDescent="0.25">
      <c r="A38" s="38" t="s">
        <v>42</v>
      </c>
      <c r="B38" s="45">
        <v>46123</v>
      </c>
      <c r="C38" s="41" t="s">
        <v>72</v>
      </c>
      <c r="D38" s="21" t="s">
        <v>396</v>
      </c>
      <c r="E38" s="19" t="s">
        <v>398</v>
      </c>
      <c r="F38" s="19" t="s">
        <v>399</v>
      </c>
      <c r="G38" s="20" t="s">
        <v>195</v>
      </c>
      <c r="H38" s="19" t="s">
        <v>81</v>
      </c>
      <c r="I38" s="19" t="s">
        <v>65</v>
      </c>
      <c r="J38" s="32">
        <v>-1</v>
      </c>
      <c r="K38" s="67">
        <f t="shared" si="1"/>
        <v>-2.6499999999999972</v>
      </c>
      <c r="L38" s="19" t="s">
        <v>65</v>
      </c>
      <c r="M38" s="32">
        <v>-1</v>
      </c>
      <c r="N38" s="32">
        <f t="shared" si="2"/>
        <v>-6.85</v>
      </c>
      <c r="O38" s="18" t="s">
        <v>224</v>
      </c>
      <c r="P38" s="31">
        <v>1</v>
      </c>
      <c r="Q38" s="37">
        <f t="shared" si="0"/>
        <v>-1</v>
      </c>
      <c r="R38" s="67"/>
      <c r="S38" s="75"/>
    </row>
    <row r="39" spans="1:19" x14ac:dyDescent="0.25">
      <c r="A39" s="38" t="s">
        <v>43</v>
      </c>
      <c r="B39" s="45">
        <v>46123</v>
      </c>
      <c r="C39" s="41" t="s">
        <v>73</v>
      </c>
      <c r="D39" s="21" t="s">
        <v>397</v>
      </c>
      <c r="E39" s="19" t="s">
        <v>398</v>
      </c>
      <c r="F39" s="19" t="s">
        <v>63</v>
      </c>
      <c r="G39" s="20" t="s">
        <v>195</v>
      </c>
      <c r="H39" s="19" t="s">
        <v>81</v>
      </c>
      <c r="I39" s="19" t="s">
        <v>77</v>
      </c>
      <c r="J39" s="32">
        <v>0.7</v>
      </c>
      <c r="K39" s="67">
        <f t="shared" si="1"/>
        <v>-1.9499999999999973</v>
      </c>
      <c r="L39" s="19" t="s">
        <v>400</v>
      </c>
      <c r="M39" s="32">
        <v>1.3</v>
      </c>
      <c r="N39" s="32">
        <f t="shared" si="2"/>
        <v>-5.55</v>
      </c>
      <c r="O39" s="18" t="s">
        <v>192</v>
      </c>
      <c r="P39" s="31">
        <v>1</v>
      </c>
      <c r="Q39" s="37">
        <f t="shared" si="0"/>
        <v>0.7</v>
      </c>
      <c r="R39" s="67"/>
      <c r="S39" s="75"/>
    </row>
    <row r="40" spans="1:19" x14ac:dyDescent="0.25">
      <c r="A40" s="38" t="s">
        <v>44</v>
      </c>
      <c r="B40" s="45">
        <v>46129</v>
      </c>
      <c r="C40" s="41" t="s">
        <v>73</v>
      </c>
      <c r="D40" s="21" t="s">
        <v>412</v>
      </c>
      <c r="E40" s="19" t="s">
        <v>413</v>
      </c>
      <c r="F40" s="19" t="s">
        <v>301</v>
      </c>
      <c r="G40" s="20" t="s">
        <v>195</v>
      </c>
      <c r="H40" s="19" t="s">
        <v>64</v>
      </c>
      <c r="I40" s="19" t="s">
        <v>316</v>
      </c>
      <c r="J40" s="32">
        <v>0</v>
      </c>
      <c r="K40" s="67">
        <f t="shared" si="1"/>
        <v>-1.9499999999999973</v>
      </c>
      <c r="L40" s="19" t="s">
        <v>416</v>
      </c>
      <c r="M40" s="32">
        <v>0</v>
      </c>
      <c r="N40" s="32">
        <f t="shared" si="2"/>
        <v>-5.55</v>
      </c>
      <c r="O40" s="18" t="s">
        <v>205</v>
      </c>
      <c r="P40" s="31">
        <v>1</v>
      </c>
      <c r="Q40" s="37">
        <f t="shared" si="0"/>
        <v>0</v>
      </c>
      <c r="R40" s="67"/>
      <c r="S40" s="75"/>
    </row>
    <row r="41" spans="1:19" x14ac:dyDescent="0.25">
      <c r="A41" s="38" t="s">
        <v>45</v>
      </c>
      <c r="B41" s="45">
        <v>46129</v>
      </c>
      <c r="C41" s="41" t="s">
        <v>73</v>
      </c>
      <c r="D41" s="21" t="s">
        <v>414</v>
      </c>
      <c r="E41" s="19" t="s">
        <v>415</v>
      </c>
      <c r="F41" s="19" t="s">
        <v>301</v>
      </c>
      <c r="G41" s="20" t="s">
        <v>195</v>
      </c>
      <c r="H41" s="19" t="s">
        <v>64</v>
      </c>
      <c r="I41" s="19" t="s">
        <v>74</v>
      </c>
      <c r="J41" s="32">
        <v>0</v>
      </c>
      <c r="K41" s="67">
        <f t="shared" si="1"/>
        <v>-1.9499999999999973</v>
      </c>
      <c r="L41" s="19" t="s">
        <v>74</v>
      </c>
      <c r="M41" s="32">
        <v>0</v>
      </c>
      <c r="N41" s="32">
        <f t="shared" si="2"/>
        <v>-5.55</v>
      </c>
      <c r="O41" s="18" t="s">
        <v>205</v>
      </c>
      <c r="P41" s="31">
        <v>1</v>
      </c>
      <c r="Q41" s="37">
        <f t="shared" si="0"/>
        <v>0</v>
      </c>
      <c r="R41" s="67"/>
      <c r="S41" s="75"/>
    </row>
    <row r="42" spans="1:19" x14ac:dyDescent="0.25">
      <c r="A42" s="38" t="s">
        <v>46</v>
      </c>
      <c r="B42" s="45">
        <v>46130</v>
      </c>
      <c r="C42" s="41" t="s">
        <v>73</v>
      </c>
      <c r="D42" s="21" t="s">
        <v>417</v>
      </c>
      <c r="E42" s="19" t="s">
        <v>418</v>
      </c>
      <c r="F42" s="19" t="s">
        <v>301</v>
      </c>
      <c r="G42" s="20" t="s">
        <v>195</v>
      </c>
      <c r="H42" s="19" t="s">
        <v>64</v>
      </c>
      <c r="I42" s="19" t="s">
        <v>316</v>
      </c>
      <c r="J42" s="32">
        <v>0</v>
      </c>
      <c r="K42" s="67">
        <f t="shared" si="1"/>
        <v>-1.9499999999999973</v>
      </c>
      <c r="L42" s="19" t="s">
        <v>316</v>
      </c>
      <c r="M42" s="32">
        <v>0</v>
      </c>
      <c r="N42" s="32">
        <f t="shared" si="2"/>
        <v>-5.55</v>
      </c>
      <c r="O42" s="18" t="s">
        <v>224</v>
      </c>
      <c r="P42" s="31">
        <v>1</v>
      </c>
      <c r="Q42" s="37">
        <f t="shared" si="0"/>
        <v>0</v>
      </c>
      <c r="R42" s="67"/>
      <c r="S42" s="75"/>
    </row>
    <row r="43" spans="1:19" x14ac:dyDescent="0.25">
      <c r="A43" s="38" t="s">
        <v>47</v>
      </c>
      <c r="B43" s="45">
        <v>46130</v>
      </c>
      <c r="C43" s="41" t="s">
        <v>72</v>
      </c>
      <c r="D43" s="21" t="s">
        <v>419</v>
      </c>
      <c r="E43" s="19" t="s">
        <v>420</v>
      </c>
      <c r="F43" s="19" t="s">
        <v>308</v>
      </c>
      <c r="G43" s="20" t="s">
        <v>195</v>
      </c>
      <c r="H43" s="19" t="s">
        <v>64</v>
      </c>
      <c r="I43" s="19" t="s">
        <v>77</v>
      </c>
      <c r="J43" s="32">
        <v>-1</v>
      </c>
      <c r="K43" s="67">
        <f t="shared" si="1"/>
        <v>-2.9499999999999975</v>
      </c>
      <c r="L43" s="19" t="s">
        <v>83</v>
      </c>
      <c r="M43" s="32">
        <v>-1</v>
      </c>
      <c r="N43" s="32">
        <f t="shared" si="2"/>
        <v>-6.55</v>
      </c>
      <c r="O43" s="18" t="s">
        <v>205</v>
      </c>
      <c r="P43" s="31">
        <v>1</v>
      </c>
      <c r="Q43" s="37">
        <f t="shared" si="0"/>
        <v>-1</v>
      </c>
      <c r="R43" s="67"/>
      <c r="S43" s="75"/>
    </row>
    <row r="44" spans="1:19" x14ac:dyDescent="0.25">
      <c r="A44" s="38" t="s">
        <v>48</v>
      </c>
      <c r="B44" s="45">
        <v>46137</v>
      </c>
      <c r="C44" s="41" t="s">
        <v>73</v>
      </c>
      <c r="D44" s="21" t="s">
        <v>427</v>
      </c>
      <c r="E44" s="83" t="s">
        <v>440</v>
      </c>
      <c r="F44" s="19" t="s">
        <v>69</v>
      </c>
      <c r="G44" s="20" t="s">
        <v>195</v>
      </c>
      <c r="H44" s="19" t="s">
        <v>64</v>
      </c>
      <c r="I44" s="83" t="s">
        <v>98</v>
      </c>
      <c r="J44" s="32">
        <v>0.25</v>
      </c>
      <c r="K44" s="67">
        <f t="shared" si="1"/>
        <v>-2.6999999999999975</v>
      </c>
      <c r="L44" s="19" t="s">
        <v>285</v>
      </c>
      <c r="M44" s="32">
        <v>-0.2</v>
      </c>
      <c r="N44" s="32">
        <f t="shared" si="2"/>
        <v>-6.75</v>
      </c>
      <c r="O44" s="18" t="s">
        <v>205</v>
      </c>
      <c r="P44" s="31">
        <v>1</v>
      </c>
      <c r="Q44" s="37">
        <f t="shared" si="0"/>
        <v>0.25</v>
      </c>
      <c r="R44" s="67"/>
      <c r="S44" s="75"/>
    </row>
    <row r="45" spans="1:19" x14ac:dyDescent="0.25">
      <c r="A45" s="38" t="s">
        <v>49</v>
      </c>
      <c r="B45" s="45">
        <v>46140</v>
      </c>
      <c r="C45" s="41" t="s">
        <v>73</v>
      </c>
      <c r="D45" s="21" t="s">
        <v>433</v>
      </c>
      <c r="E45" s="19" t="s">
        <v>434</v>
      </c>
      <c r="F45" s="19" t="s">
        <v>80</v>
      </c>
      <c r="G45" s="20" t="s">
        <v>195</v>
      </c>
      <c r="H45" s="19" t="s">
        <v>64</v>
      </c>
      <c r="I45" s="19" t="s">
        <v>299</v>
      </c>
      <c r="J45" s="32">
        <v>0.9</v>
      </c>
      <c r="K45" s="67">
        <f t="shared" si="1"/>
        <v>-1.7999999999999976</v>
      </c>
      <c r="L45" s="19" t="s">
        <v>435</v>
      </c>
      <c r="M45" s="32">
        <v>3.5</v>
      </c>
      <c r="N45" s="32">
        <f t="shared" si="2"/>
        <v>-3.25</v>
      </c>
      <c r="O45" s="18" t="s">
        <v>192</v>
      </c>
      <c r="P45" s="31">
        <v>1</v>
      </c>
      <c r="Q45" s="37">
        <f t="shared" si="0"/>
        <v>0.9</v>
      </c>
      <c r="R45" s="67"/>
      <c r="S45" s="75"/>
    </row>
    <row r="46" spans="1:19" x14ac:dyDescent="0.25">
      <c r="A46" s="38" t="s">
        <v>50</v>
      </c>
      <c r="B46" s="45">
        <v>46140</v>
      </c>
      <c r="C46" s="48" t="s">
        <v>72</v>
      </c>
      <c r="D46" s="21" t="s">
        <v>436</v>
      </c>
      <c r="E46" s="19" t="s">
        <v>437</v>
      </c>
      <c r="F46" s="19" t="s">
        <v>438</v>
      </c>
      <c r="G46" s="20" t="s">
        <v>195</v>
      </c>
      <c r="H46" s="19" t="s">
        <v>64</v>
      </c>
      <c r="I46" s="19" t="s">
        <v>58</v>
      </c>
      <c r="J46" s="32">
        <v>-1</v>
      </c>
      <c r="K46" s="67">
        <f t="shared" si="1"/>
        <v>-2.7999999999999976</v>
      </c>
      <c r="L46" s="19" t="s">
        <v>58</v>
      </c>
      <c r="M46" s="32">
        <v>-1</v>
      </c>
      <c r="N46" s="32">
        <f t="shared" si="2"/>
        <v>-4.25</v>
      </c>
      <c r="O46" s="18" t="s">
        <v>224</v>
      </c>
      <c r="P46" s="31">
        <v>1</v>
      </c>
      <c r="Q46" s="37">
        <f t="shared" si="0"/>
        <v>-1</v>
      </c>
      <c r="R46" s="67"/>
      <c r="S46" s="75"/>
    </row>
    <row r="47" spans="1:19" x14ac:dyDescent="0.25">
      <c r="A47" s="38" t="s">
        <v>51</v>
      </c>
      <c r="B47" s="45">
        <v>46140</v>
      </c>
      <c r="C47" s="41" t="s">
        <v>73</v>
      </c>
      <c r="D47" s="16" t="s">
        <v>439</v>
      </c>
      <c r="E47" s="19" t="s">
        <v>437</v>
      </c>
      <c r="F47" s="19" t="s">
        <v>57</v>
      </c>
      <c r="G47" s="20" t="s">
        <v>195</v>
      </c>
      <c r="H47" s="19" t="s">
        <v>64</v>
      </c>
      <c r="I47" s="19" t="s">
        <v>77</v>
      </c>
      <c r="J47" s="32">
        <v>0.7</v>
      </c>
      <c r="K47" s="67">
        <f t="shared" si="1"/>
        <v>-2.0999999999999979</v>
      </c>
      <c r="L47" s="19" t="s">
        <v>71</v>
      </c>
      <c r="M47" s="32">
        <v>0.1</v>
      </c>
      <c r="N47" s="32">
        <f t="shared" si="2"/>
        <v>-4.1500000000000004</v>
      </c>
      <c r="O47" s="18" t="s">
        <v>205</v>
      </c>
      <c r="P47" s="31">
        <v>1</v>
      </c>
      <c r="Q47" s="37">
        <f t="shared" si="0"/>
        <v>0.7</v>
      </c>
      <c r="R47" s="67"/>
      <c r="S47" s="75"/>
    </row>
    <row r="48" spans="1:19" x14ac:dyDescent="0.25">
      <c r="A48" s="38" t="s">
        <v>52</v>
      </c>
      <c r="B48" s="45">
        <v>46143</v>
      </c>
      <c r="C48" s="41" t="s">
        <v>73</v>
      </c>
      <c r="D48" s="16" t="s">
        <v>441</v>
      </c>
      <c r="E48" s="19" t="s">
        <v>442</v>
      </c>
      <c r="F48" s="19" t="s">
        <v>78</v>
      </c>
      <c r="G48" s="20" t="s">
        <v>195</v>
      </c>
      <c r="H48" s="19" t="s">
        <v>101</v>
      </c>
      <c r="I48" s="19" t="s">
        <v>71</v>
      </c>
      <c r="J48" s="32">
        <v>3.6</v>
      </c>
      <c r="K48" s="67">
        <f t="shared" si="1"/>
        <v>1.5000000000000022</v>
      </c>
      <c r="L48" s="19" t="s">
        <v>100</v>
      </c>
      <c r="M48" s="32">
        <v>2.1</v>
      </c>
      <c r="N48" s="32">
        <f t="shared" si="2"/>
        <v>-2.0500000000000003</v>
      </c>
      <c r="O48" s="18" t="s">
        <v>205</v>
      </c>
      <c r="P48" s="31">
        <v>1</v>
      </c>
      <c r="Q48" s="37">
        <f t="shared" si="0"/>
        <v>3.6</v>
      </c>
      <c r="R48" s="67"/>
      <c r="S48" s="75"/>
    </row>
    <row r="49" spans="1:19" x14ac:dyDescent="0.25">
      <c r="A49" s="38" t="s">
        <v>53</v>
      </c>
      <c r="B49" s="45">
        <v>46143</v>
      </c>
      <c r="C49" s="41" t="s">
        <v>72</v>
      </c>
      <c r="D49" s="16" t="s">
        <v>443</v>
      </c>
      <c r="E49" s="19" t="s">
        <v>444</v>
      </c>
      <c r="F49" s="19" t="s">
        <v>438</v>
      </c>
      <c r="G49" s="20" t="s">
        <v>195</v>
      </c>
      <c r="H49" s="19" t="s">
        <v>64</v>
      </c>
      <c r="I49" s="19" t="s">
        <v>77</v>
      </c>
      <c r="J49" s="32">
        <v>-1</v>
      </c>
      <c r="K49" s="67">
        <f t="shared" si="1"/>
        <v>0.50000000000000222</v>
      </c>
      <c r="L49" s="19" t="s">
        <v>445</v>
      </c>
      <c r="M49" s="32">
        <v>-1</v>
      </c>
      <c r="N49" s="32">
        <f t="shared" si="2"/>
        <v>-3.0500000000000003</v>
      </c>
      <c r="O49" s="18" t="s">
        <v>192</v>
      </c>
      <c r="P49" s="31">
        <v>1</v>
      </c>
      <c r="Q49" s="37">
        <f t="shared" si="0"/>
        <v>-1</v>
      </c>
      <c r="R49" s="67"/>
      <c r="S49" s="75"/>
    </row>
    <row r="50" spans="1:19" x14ac:dyDescent="0.25">
      <c r="A50" s="38" t="s">
        <v>54</v>
      </c>
      <c r="B50" s="45">
        <v>46115</v>
      </c>
      <c r="C50" s="41" t="s">
        <v>73</v>
      </c>
      <c r="D50" s="16" t="s">
        <v>451</v>
      </c>
      <c r="E50" s="19" t="s">
        <v>452</v>
      </c>
      <c r="F50" s="19" t="s">
        <v>63</v>
      </c>
      <c r="G50" s="20" t="s">
        <v>195</v>
      </c>
      <c r="H50" s="19" t="s">
        <v>453</v>
      </c>
      <c r="I50" s="19" t="s">
        <v>58</v>
      </c>
      <c r="J50" s="32">
        <v>1.1000000000000001</v>
      </c>
      <c r="K50" s="67">
        <f t="shared" si="1"/>
        <v>1.6000000000000023</v>
      </c>
      <c r="L50" s="19" t="s">
        <v>58</v>
      </c>
      <c r="M50" s="32">
        <v>1.1000000000000001</v>
      </c>
      <c r="N50" s="32">
        <f t="shared" si="2"/>
        <v>-1.9500000000000002</v>
      </c>
      <c r="O50" s="18" t="s">
        <v>224</v>
      </c>
      <c r="P50" s="31">
        <v>1</v>
      </c>
      <c r="Q50" s="37">
        <f t="shared" si="0"/>
        <v>1.1000000000000001</v>
      </c>
      <c r="R50" s="67">
        <f>SUM(Q2:Q50)/SUM(P2:P50)</f>
        <v>3.265306122448984E-2</v>
      </c>
      <c r="S50" s="75"/>
    </row>
    <row r="51" spans="1:19" x14ac:dyDescent="0.25">
      <c r="A51" s="38" t="s">
        <v>102</v>
      </c>
      <c r="B51" s="45"/>
      <c r="C51" s="41"/>
      <c r="D51" s="16"/>
      <c r="E51" s="19"/>
      <c r="F51" s="19"/>
      <c r="G51" s="20"/>
      <c r="H51" s="19"/>
      <c r="I51" s="19"/>
      <c r="J51" s="32"/>
      <c r="K51" s="67">
        <f t="shared" si="1"/>
        <v>1.6000000000000023</v>
      </c>
      <c r="L51" s="19"/>
      <c r="M51" s="32"/>
      <c r="N51" s="32">
        <f t="shared" si="2"/>
        <v>-1.9500000000000002</v>
      </c>
      <c r="O51" s="18"/>
      <c r="P51" s="31">
        <v>1</v>
      </c>
      <c r="Q51" s="37"/>
      <c r="R51" s="67"/>
      <c r="S51" s="75"/>
    </row>
    <row r="52" spans="1:19" x14ac:dyDescent="0.25">
      <c r="A52" s="38" t="s">
        <v>103</v>
      </c>
      <c r="B52" s="45"/>
      <c r="C52" s="41"/>
      <c r="D52" s="16"/>
      <c r="E52" s="19"/>
      <c r="F52" s="19"/>
      <c r="G52" s="20"/>
      <c r="H52" s="19"/>
      <c r="I52" s="19"/>
      <c r="J52" s="32"/>
      <c r="K52" s="67">
        <f t="shared" si="1"/>
        <v>1.6000000000000023</v>
      </c>
      <c r="L52" s="19"/>
      <c r="M52" s="32"/>
      <c r="N52" s="32">
        <f t="shared" si="2"/>
        <v>-1.9500000000000002</v>
      </c>
      <c r="O52" s="18"/>
      <c r="P52" s="31">
        <v>1</v>
      </c>
      <c r="Q52" s="37"/>
      <c r="R52" s="67"/>
      <c r="S52" s="75"/>
    </row>
    <row r="53" spans="1:19" x14ac:dyDescent="0.25">
      <c r="A53" s="38" t="s">
        <v>104</v>
      </c>
      <c r="B53" s="45"/>
      <c r="C53" s="41"/>
      <c r="D53" s="16"/>
      <c r="E53" s="19"/>
      <c r="F53" s="19"/>
      <c r="G53" s="20"/>
      <c r="H53" s="19"/>
      <c r="I53" s="19"/>
      <c r="J53" s="32"/>
      <c r="K53" s="67">
        <f t="shared" si="1"/>
        <v>1.6000000000000023</v>
      </c>
      <c r="L53" s="19"/>
      <c r="M53" s="32"/>
      <c r="N53" s="32">
        <f t="shared" si="2"/>
        <v>-1.9500000000000002</v>
      </c>
      <c r="O53" s="18"/>
      <c r="P53" s="31">
        <v>1</v>
      </c>
      <c r="Q53" s="37"/>
      <c r="R53" s="67"/>
      <c r="S53" s="75"/>
    </row>
    <row r="54" spans="1:19" x14ac:dyDescent="0.25">
      <c r="A54" s="38" t="s">
        <v>105</v>
      </c>
      <c r="B54" s="45"/>
      <c r="C54" s="41"/>
      <c r="D54" s="16"/>
      <c r="E54" s="19"/>
      <c r="F54" s="19"/>
      <c r="G54" s="20"/>
      <c r="H54" s="19"/>
      <c r="I54" s="19"/>
      <c r="J54" s="32"/>
      <c r="K54" s="67">
        <f t="shared" si="1"/>
        <v>1.6000000000000023</v>
      </c>
      <c r="L54" s="19"/>
      <c r="M54" s="32"/>
      <c r="N54" s="32">
        <f t="shared" si="2"/>
        <v>-1.9500000000000002</v>
      </c>
      <c r="O54" s="18"/>
      <c r="P54" s="31">
        <v>1</v>
      </c>
      <c r="Q54" s="37"/>
      <c r="R54" s="67"/>
      <c r="S54" s="75"/>
    </row>
    <row r="55" spans="1:19" x14ac:dyDescent="0.25">
      <c r="A55" s="38" t="s">
        <v>106</v>
      </c>
      <c r="B55" s="45"/>
      <c r="C55" s="41"/>
      <c r="D55" s="16"/>
      <c r="E55" s="19"/>
      <c r="F55" s="19"/>
      <c r="G55" s="20"/>
      <c r="H55" s="19"/>
      <c r="I55" s="19"/>
      <c r="J55" s="32"/>
      <c r="K55" s="67">
        <f t="shared" si="1"/>
        <v>1.6000000000000023</v>
      </c>
      <c r="L55" s="19"/>
      <c r="M55" s="32"/>
      <c r="N55" s="32">
        <f t="shared" si="2"/>
        <v>-1.9500000000000002</v>
      </c>
      <c r="O55" s="18"/>
      <c r="P55" s="31">
        <v>1</v>
      </c>
      <c r="Q55" s="37"/>
      <c r="R55" s="67"/>
      <c r="S55" s="75"/>
    </row>
    <row r="56" spans="1:19" x14ac:dyDescent="0.25">
      <c r="A56" s="38" t="s">
        <v>107</v>
      </c>
      <c r="B56" s="45"/>
      <c r="C56" s="41"/>
      <c r="D56" s="16"/>
      <c r="E56" s="19"/>
      <c r="F56" s="19"/>
      <c r="G56" s="20"/>
      <c r="H56" s="19"/>
      <c r="I56" s="19"/>
      <c r="J56" s="32"/>
      <c r="K56" s="67">
        <f t="shared" si="1"/>
        <v>1.6000000000000023</v>
      </c>
      <c r="L56" s="19"/>
      <c r="M56" s="32"/>
      <c r="N56" s="32">
        <f t="shared" si="2"/>
        <v>-1.9500000000000002</v>
      </c>
      <c r="O56" s="18"/>
      <c r="P56" s="31">
        <v>1</v>
      </c>
      <c r="Q56" s="37"/>
      <c r="R56" s="67"/>
      <c r="S56" s="75"/>
    </row>
    <row r="57" spans="1:19" x14ac:dyDescent="0.25">
      <c r="A57" s="38" t="s">
        <v>108</v>
      </c>
      <c r="B57" s="45"/>
      <c r="C57" s="41"/>
      <c r="D57" s="16"/>
      <c r="E57" s="19"/>
      <c r="F57" s="19"/>
      <c r="G57" s="20"/>
      <c r="H57" s="19"/>
      <c r="I57" s="19"/>
      <c r="J57" s="32"/>
      <c r="K57" s="67">
        <f t="shared" si="1"/>
        <v>1.6000000000000023</v>
      </c>
      <c r="L57" s="19"/>
      <c r="M57" s="32"/>
      <c r="N57" s="32">
        <f t="shared" si="2"/>
        <v>-1.9500000000000002</v>
      </c>
      <c r="O57" s="18"/>
      <c r="P57" s="31">
        <v>1</v>
      </c>
      <c r="Q57" s="37"/>
      <c r="R57" s="67"/>
      <c r="S57" s="75"/>
    </row>
    <row r="58" spans="1:19" x14ac:dyDescent="0.25">
      <c r="A58" s="38" t="s">
        <v>109</v>
      </c>
      <c r="B58" s="45"/>
      <c r="C58" s="41"/>
      <c r="D58" s="16"/>
      <c r="E58" s="19"/>
      <c r="F58" s="19"/>
      <c r="G58" s="20"/>
      <c r="H58" s="19"/>
      <c r="I58" s="19"/>
      <c r="J58" s="32"/>
      <c r="K58" s="67">
        <f t="shared" si="1"/>
        <v>1.6000000000000023</v>
      </c>
      <c r="L58" s="19"/>
      <c r="M58" s="32"/>
      <c r="N58" s="32">
        <f t="shared" si="2"/>
        <v>-1.9500000000000002</v>
      </c>
      <c r="O58" s="18"/>
      <c r="P58" s="31">
        <v>1</v>
      </c>
      <c r="Q58" s="37"/>
      <c r="R58" s="67"/>
      <c r="S58" s="75"/>
    </row>
    <row r="59" spans="1:19" x14ac:dyDescent="0.25">
      <c r="A59" s="38" t="s">
        <v>110</v>
      </c>
      <c r="B59" s="45"/>
      <c r="C59" s="41"/>
      <c r="D59" s="16"/>
      <c r="E59" s="19"/>
      <c r="F59" s="19"/>
      <c r="G59" s="20"/>
      <c r="H59" s="19"/>
      <c r="I59" s="19"/>
      <c r="J59" s="32"/>
      <c r="K59" s="67">
        <f t="shared" si="1"/>
        <v>1.6000000000000023</v>
      </c>
      <c r="L59" s="19"/>
      <c r="M59" s="32"/>
      <c r="N59" s="32">
        <f t="shared" si="2"/>
        <v>-1.9500000000000002</v>
      </c>
      <c r="O59" s="18"/>
      <c r="P59" s="31">
        <v>1</v>
      </c>
      <c r="Q59" s="37"/>
      <c r="R59" s="67"/>
      <c r="S59" s="75"/>
    </row>
    <row r="60" spans="1:19" x14ac:dyDescent="0.25">
      <c r="A60" s="38" t="s">
        <v>111</v>
      </c>
      <c r="B60" s="45"/>
      <c r="C60" s="41"/>
      <c r="D60" s="16"/>
      <c r="E60" s="19"/>
      <c r="F60" s="19"/>
      <c r="G60" s="20"/>
      <c r="H60" s="19"/>
      <c r="I60" s="19"/>
      <c r="J60" s="32"/>
      <c r="K60" s="67">
        <f t="shared" si="1"/>
        <v>1.6000000000000023</v>
      </c>
      <c r="L60" s="19"/>
      <c r="M60" s="32"/>
      <c r="N60" s="32">
        <f t="shared" si="2"/>
        <v>-1.9500000000000002</v>
      </c>
      <c r="O60" s="18"/>
      <c r="P60" s="31">
        <v>1</v>
      </c>
      <c r="Q60" s="37"/>
      <c r="R60" s="67"/>
      <c r="S60" s="75"/>
    </row>
    <row r="61" spans="1:19" x14ac:dyDescent="0.25">
      <c r="A61" s="38" t="s">
        <v>112</v>
      </c>
      <c r="B61" s="45"/>
      <c r="C61" s="41"/>
      <c r="D61" s="16"/>
      <c r="E61" s="19"/>
      <c r="F61" s="19"/>
      <c r="G61" s="20"/>
      <c r="H61" s="19"/>
      <c r="I61" s="19"/>
      <c r="J61" s="32"/>
      <c r="K61" s="67">
        <f t="shared" si="1"/>
        <v>1.6000000000000023</v>
      </c>
      <c r="L61" s="19"/>
      <c r="M61" s="32"/>
      <c r="N61" s="32">
        <f t="shared" si="2"/>
        <v>-1.9500000000000002</v>
      </c>
      <c r="O61" s="18"/>
      <c r="P61" s="31">
        <v>1</v>
      </c>
      <c r="Q61" s="37"/>
      <c r="R61" s="67"/>
      <c r="S61" s="75"/>
    </row>
    <row r="62" spans="1:19" x14ac:dyDescent="0.25">
      <c r="A62" s="38" t="s">
        <v>113</v>
      </c>
      <c r="B62" s="45"/>
      <c r="C62" s="41"/>
      <c r="D62" s="16"/>
      <c r="E62" s="19"/>
      <c r="F62" s="19"/>
      <c r="G62" s="20"/>
      <c r="H62" s="19"/>
      <c r="I62" s="19"/>
      <c r="J62" s="32"/>
      <c r="K62" s="67">
        <f t="shared" si="1"/>
        <v>1.6000000000000023</v>
      </c>
      <c r="L62" s="19"/>
      <c r="M62" s="32"/>
      <c r="N62" s="32">
        <f t="shared" si="2"/>
        <v>-1.9500000000000002</v>
      </c>
      <c r="O62" s="18"/>
      <c r="P62" s="31">
        <v>1</v>
      </c>
      <c r="Q62" s="37"/>
      <c r="R62" s="67"/>
      <c r="S62" s="75"/>
    </row>
    <row r="63" spans="1:19" x14ac:dyDescent="0.25">
      <c r="A63" s="38" t="s">
        <v>115</v>
      </c>
      <c r="B63" s="45"/>
      <c r="C63" s="41"/>
      <c r="D63" s="16"/>
      <c r="E63" s="19"/>
      <c r="F63" s="19"/>
      <c r="G63" s="20"/>
      <c r="H63" s="19"/>
      <c r="I63" s="19"/>
      <c r="J63" s="32"/>
      <c r="K63" s="67">
        <f t="shared" si="1"/>
        <v>1.6000000000000023</v>
      </c>
      <c r="L63" s="19"/>
      <c r="M63" s="32"/>
      <c r="N63" s="32">
        <f t="shared" si="2"/>
        <v>-1.9500000000000002</v>
      </c>
      <c r="O63" s="18"/>
      <c r="P63" s="31">
        <v>1</v>
      </c>
      <c r="Q63" s="37"/>
      <c r="R63" s="67"/>
      <c r="S63" s="75"/>
    </row>
    <row r="64" spans="1:19" x14ac:dyDescent="0.25">
      <c r="A64" s="38" t="s">
        <v>116</v>
      </c>
      <c r="B64" s="45"/>
      <c r="C64" s="41"/>
      <c r="D64" s="16"/>
      <c r="E64" s="19"/>
      <c r="F64" s="19"/>
      <c r="G64" s="20"/>
      <c r="H64" s="19"/>
      <c r="I64" s="19"/>
      <c r="J64" s="32"/>
      <c r="K64" s="67">
        <f t="shared" si="1"/>
        <v>1.6000000000000023</v>
      </c>
      <c r="L64" s="19"/>
      <c r="M64" s="32"/>
      <c r="N64" s="32">
        <f t="shared" si="2"/>
        <v>-1.9500000000000002</v>
      </c>
      <c r="O64" s="18"/>
      <c r="P64" s="31">
        <v>1</v>
      </c>
      <c r="Q64" s="37"/>
      <c r="R64" s="67"/>
      <c r="S64" s="75"/>
    </row>
    <row r="65" spans="1:19" x14ac:dyDescent="0.25">
      <c r="A65" s="38" t="s">
        <v>117</v>
      </c>
      <c r="B65" s="45"/>
      <c r="C65" s="41"/>
      <c r="D65" s="16"/>
      <c r="E65" s="19"/>
      <c r="F65" s="19"/>
      <c r="G65" s="20"/>
      <c r="H65" s="19"/>
      <c r="I65" s="19"/>
      <c r="J65" s="32"/>
      <c r="K65" s="67">
        <f t="shared" si="1"/>
        <v>1.6000000000000023</v>
      </c>
      <c r="L65" s="19"/>
      <c r="M65" s="32"/>
      <c r="N65" s="32">
        <f t="shared" si="2"/>
        <v>-1.9500000000000002</v>
      </c>
      <c r="O65" s="18"/>
      <c r="P65" s="31">
        <v>1</v>
      </c>
      <c r="Q65" s="37"/>
      <c r="R65" s="67"/>
      <c r="S65" s="75"/>
    </row>
    <row r="66" spans="1:19" x14ac:dyDescent="0.25">
      <c r="A66" s="38" t="s">
        <v>118</v>
      </c>
      <c r="B66" s="45"/>
      <c r="C66" s="41"/>
      <c r="D66" s="16"/>
      <c r="E66" s="19"/>
      <c r="F66" s="19"/>
      <c r="G66" s="20"/>
      <c r="H66" s="19"/>
      <c r="I66" s="19"/>
      <c r="J66" s="32"/>
      <c r="K66" s="67">
        <f t="shared" si="1"/>
        <v>1.6000000000000023</v>
      </c>
      <c r="L66" s="19"/>
      <c r="M66" s="32"/>
      <c r="N66" s="32">
        <f t="shared" si="2"/>
        <v>-1.9500000000000002</v>
      </c>
      <c r="O66" s="18"/>
      <c r="P66" s="31">
        <v>1</v>
      </c>
      <c r="Q66" s="37"/>
      <c r="R66" s="67"/>
      <c r="S66" s="75"/>
    </row>
    <row r="67" spans="1:19" x14ac:dyDescent="0.25">
      <c r="A67" s="38" t="s">
        <v>119</v>
      </c>
      <c r="B67" s="45"/>
      <c r="C67" s="41"/>
      <c r="D67" s="16"/>
      <c r="E67" s="19"/>
      <c r="F67" s="19"/>
      <c r="G67" s="20"/>
      <c r="H67" s="19"/>
      <c r="I67" s="19"/>
      <c r="J67" s="32"/>
      <c r="K67" s="67">
        <f t="shared" si="1"/>
        <v>1.6000000000000023</v>
      </c>
      <c r="L67" s="19"/>
      <c r="M67" s="32"/>
      <c r="N67" s="32">
        <f t="shared" si="2"/>
        <v>-1.9500000000000002</v>
      </c>
      <c r="O67" s="18"/>
      <c r="P67" s="31">
        <v>1</v>
      </c>
      <c r="Q67" s="37"/>
      <c r="R67" s="67"/>
      <c r="S67" s="75"/>
    </row>
    <row r="68" spans="1:19" x14ac:dyDescent="0.25">
      <c r="A68" s="38" t="s">
        <v>120</v>
      </c>
      <c r="B68" s="45"/>
      <c r="C68" s="41"/>
      <c r="D68" s="16"/>
      <c r="E68" s="19"/>
      <c r="F68" s="19"/>
      <c r="G68" s="20"/>
      <c r="H68" s="19"/>
      <c r="I68" s="19"/>
      <c r="J68" s="32"/>
      <c r="K68" s="67">
        <f t="shared" si="1"/>
        <v>1.6000000000000023</v>
      </c>
      <c r="L68" s="19"/>
      <c r="M68" s="32"/>
      <c r="N68" s="32">
        <f t="shared" si="2"/>
        <v>-1.9500000000000002</v>
      </c>
      <c r="O68" s="18"/>
      <c r="P68" s="31">
        <v>1</v>
      </c>
      <c r="Q68" s="37"/>
      <c r="R68" s="67"/>
      <c r="S68" s="75"/>
    </row>
    <row r="69" spans="1:19" x14ac:dyDescent="0.25">
      <c r="A69" s="38" t="s">
        <v>121</v>
      </c>
      <c r="B69" s="45"/>
      <c r="C69" s="41"/>
      <c r="D69" s="16"/>
      <c r="E69" s="19"/>
      <c r="F69" s="19"/>
      <c r="G69" s="20"/>
      <c r="H69" s="19"/>
      <c r="I69" s="19"/>
      <c r="J69" s="32"/>
      <c r="K69" s="67">
        <f t="shared" ref="K69:K111" si="3">J69+K68</f>
        <v>1.6000000000000023</v>
      </c>
      <c r="L69" s="19"/>
      <c r="M69" s="32"/>
      <c r="N69" s="32">
        <f t="shared" ref="N69:N111" si="4">M69+N68</f>
        <v>-1.9500000000000002</v>
      </c>
      <c r="O69" s="18"/>
      <c r="P69" s="31">
        <v>1</v>
      </c>
      <c r="Q69" s="37"/>
      <c r="R69" s="67"/>
      <c r="S69" s="75"/>
    </row>
    <row r="70" spans="1:19" x14ac:dyDescent="0.25">
      <c r="A70" s="38" t="s">
        <v>122</v>
      </c>
      <c r="B70" s="45"/>
      <c r="C70" s="41"/>
      <c r="D70" s="16"/>
      <c r="E70" s="19"/>
      <c r="F70" s="19"/>
      <c r="G70" s="20"/>
      <c r="H70" s="19"/>
      <c r="I70" s="19"/>
      <c r="J70" s="32"/>
      <c r="K70" s="67">
        <f t="shared" si="3"/>
        <v>1.6000000000000023</v>
      </c>
      <c r="L70" s="19"/>
      <c r="M70" s="32"/>
      <c r="N70" s="32">
        <f t="shared" si="4"/>
        <v>-1.9500000000000002</v>
      </c>
      <c r="O70" s="18"/>
      <c r="P70" s="31">
        <v>1</v>
      </c>
      <c r="Q70" s="37"/>
      <c r="R70" s="67"/>
      <c r="S70" s="75"/>
    </row>
    <row r="71" spans="1:19" x14ac:dyDescent="0.25">
      <c r="A71" s="38" t="s">
        <v>123</v>
      </c>
      <c r="B71" s="45"/>
      <c r="C71" s="41"/>
      <c r="D71" s="16"/>
      <c r="E71" s="19"/>
      <c r="F71" s="19"/>
      <c r="G71" s="20"/>
      <c r="H71" s="19"/>
      <c r="I71" s="19"/>
      <c r="J71" s="32"/>
      <c r="K71" s="67">
        <f t="shared" si="3"/>
        <v>1.6000000000000023</v>
      </c>
      <c r="L71" s="19"/>
      <c r="M71" s="32"/>
      <c r="N71" s="32">
        <f t="shared" si="4"/>
        <v>-1.9500000000000002</v>
      </c>
      <c r="O71" s="18"/>
      <c r="P71" s="31">
        <v>1</v>
      </c>
      <c r="Q71" s="37"/>
      <c r="R71" s="67"/>
      <c r="S71" s="75"/>
    </row>
    <row r="72" spans="1:19" x14ac:dyDescent="0.25">
      <c r="A72" s="38" t="s">
        <v>124</v>
      </c>
      <c r="B72" s="45"/>
      <c r="C72" s="41"/>
      <c r="D72" s="16"/>
      <c r="E72" s="19"/>
      <c r="F72" s="19"/>
      <c r="G72" s="20"/>
      <c r="H72" s="19"/>
      <c r="I72" s="19"/>
      <c r="J72" s="32"/>
      <c r="K72" s="67">
        <f t="shared" si="3"/>
        <v>1.6000000000000023</v>
      </c>
      <c r="L72" s="19"/>
      <c r="M72" s="32"/>
      <c r="N72" s="32">
        <f t="shared" si="4"/>
        <v>-1.9500000000000002</v>
      </c>
      <c r="O72" s="18"/>
      <c r="P72" s="31">
        <v>1</v>
      </c>
      <c r="Q72" s="37"/>
      <c r="R72" s="67"/>
      <c r="S72" s="75"/>
    </row>
    <row r="73" spans="1:19" x14ac:dyDescent="0.25">
      <c r="A73" s="38" t="s">
        <v>125</v>
      </c>
      <c r="B73" s="45"/>
      <c r="C73" s="41"/>
      <c r="D73" s="16"/>
      <c r="E73" s="19"/>
      <c r="F73" s="19"/>
      <c r="G73" s="20"/>
      <c r="H73" s="19"/>
      <c r="I73" s="19"/>
      <c r="J73" s="32"/>
      <c r="K73" s="67">
        <f t="shared" si="3"/>
        <v>1.6000000000000023</v>
      </c>
      <c r="L73" s="19"/>
      <c r="M73" s="32"/>
      <c r="N73" s="32">
        <f t="shared" si="4"/>
        <v>-1.9500000000000002</v>
      </c>
      <c r="O73" s="18"/>
      <c r="P73" s="31">
        <v>1</v>
      </c>
      <c r="Q73" s="37"/>
      <c r="R73" s="67"/>
      <c r="S73" s="75"/>
    </row>
    <row r="74" spans="1:19" x14ac:dyDescent="0.25">
      <c r="A74" s="38" t="s">
        <v>126</v>
      </c>
      <c r="B74" s="45"/>
      <c r="C74" s="41"/>
      <c r="D74" s="16"/>
      <c r="E74" s="19"/>
      <c r="F74" s="19"/>
      <c r="G74" s="20"/>
      <c r="H74" s="19"/>
      <c r="I74" s="19"/>
      <c r="J74" s="32"/>
      <c r="K74" s="67">
        <f t="shared" si="3"/>
        <v>1.6000000000000023</v>
      </c>
      <c r="L74" s="19"/>
      <c r="M74" s="32"/>
      <c r="N74" s="32">
        <f t="shared" si="4"/>
        <v>-1.9500000000000002</v>
      </c>
      <c r="O74" s="18"/>
      <c r="P74" s="31">
        <v>1</v>
      </c>
      <c r="Q74" s="37"/>
      <c r="R74" s="67"/>
      <c r="S74" s="75"/>
    </row>
    <row r="75" spans="1:19" x14ac:dyDescent="0.25">
      <c r="A75" s="38" t="s">
        <v>127</v>
      </c>
      <c r="B75" s="45"/>
      <c r="C75" s="41"/>
      <c r="D75" s="16"/>
      <c r="E75" s="19"/>
      <c r="F75" s="19"/>
      <c r="G75" s="20"/>
      <c r="H75" s="19"/>
      <c r="I75" s="19"/>
      <c r="J75" s="32"/>
      <c r="K75" s="67">
        <f t="shared" si="3"/>
        <v>1.6000000000000023</v>
      </c>
      <c r="L75" s="19"/>
      <c r="M75" s="32"/>
      <c r="N75" s="32">
        <f t="shared" si="4"/>
        <v>-1.9500000000000002</v>
      </c>
      <c r="O75" s="18"/>
      <c r="P75" s="31">
        <v>1</v>
      </c>
      <c r="Q75" s="37"/>
      <c r="R75" s="67"/>
      <c r="S75" s="75"/>
    </row>
    <row r="76" spans="1:19" x14ac:dyDescent="0.25">
      <c r="A76" s="38" t="s">
        <v>128</v>
      </c>
      <c r="B76" s="45"/>
      <c r="C76" s="41"/>
      <c r="D76" s="16"/>
      <c r="E76" s="19"/>
      <c r="F76" s="19"/>
      <c r="G76" s="20"/>
      <c r="H76" s="19"/>
      <c r="I76" s="19"/>
      <c r="J76" s="32"/>
      <c r="K76" s="67">
        <f t="shared" si="3"/>
        <v>1.6000000000000023</v>
      </c>
      <c r="L76" s="19"/>
      <c r="M76" s="32"/>
      <c r="N76" s="32">
        <f t="shared" si="4"/>
        <v>-1.9500000000000002</v>
      </c>
      <c r="O76" s="18"/>
      <c r="P76" s="31">
        <v>1</v>
      </c>
      <c r="Q76" s="37"/>
      <c r="R76" s="67"/>
      <c r="S76" s="75"/>
    </row>
    <row r="77" spans="1:19" x14ac:dyDescent="0.25">
      <c r="A77" s="38" t="s">
        <v>129</v>
      </c>
      <c r="B77" s="45"/>
      <c r="C77" s="41"/>
      <c r="D77" s="16"/>
      <c r="E77" s="19"/>
      <c r="F77" s="19"/>
      <c r="G77" s="20"/>
      <c r="H77" s="19"/>
      <c r="I77" s="19"/>
      <c r="J77" s="32"/>
      <c r="K77" s="67">
        <f t="shared" si="3"/>
        <v>1.6000000000000023</v>
      </c>
      <c r="L77" s="19"/>
      <c r="M77" s="32"/>
      <c r="N77" s="32">
        <f t="shared" si="4"/>
        <v>-1.9500000000000002</v>
      </c>
      <c r="O77" s="18"/>
      <c r="P77" s="31">
        <v>1</v>
      </c>
      <c r="Q77" s="37"/>
      <c r="R77" s="67"/>
      <c r="S77" s="75"/>
    </row>
    <row r="78" spans="1:19" x14ac:dyDescent="0.25">
      <c r="A78" s="38" t="s">
        <v>130</v>
      </c>
      <c r="B78" s="45"/>
      <c r="C78" s="41"/>
      <c r="D78" s="16"/>
      <c r="E78" s="19"/>
      <c r="F78" s="19"/>
      <c r="G78" s="20"/>
      <c r="H78" s="19"/>
      <c r="I78" s="19"/>
      <c r="J78" s="32"/>
      <c r="K78" s="67">
        <f t="shared" si="3"/>
        <v>1.6000000000000023</v>
      </c>
      <c r="L78" s="19"/>
      <c r="M78" s="32"/>
      <c r="N78" s="32">
        <f t="shared" si="4"/>
        <v>-1.9500000000000002</v>
      </c>
      <c r="O78" s="18"/>
      <c r="P78" s="31">
        <v>1</v>
      </c>
      <c r="Q78" s="37"/>
      <c r="R78" s="67"/>
      <c r="S78" s="75"/>
    </row>
    <row r="79" spans="1:19" x14ac:dyDescent="0.25">
      <c r="A79" s="38" t="s">
        <v>131</v>
      </c>
      <c r="B79" s="45"/>
      <c r="C79" s="41"/>
      <c r="D79" s="16"/>
      <c r="E79" s="19"/>
      <c r="F79" s="19"/>
      <c r="G79" s="20"/>
      <c r="H79" s="19"/>
      <c r="I79" s="19"/>
      <c r="J79" s="32"/>
      <c r="K79" s="67">
        <f t="shared" si="3"/>
        <v>1.6000000000000023</v>
      </c>
      <c r="L79" s="19"/>
      <c r="M79" s="32"/>
      <c r="N79" s="32">
        <f t="shared" si="4"/>
        <v>-1.9500000000000002</v>
      </c>
      <c r="O79" s="18"/>
      <c r="P79" s="31">
        <v>1</v>
      </c>
      <c r="Q79" s="37"/>
      <c r="R79" s="67"/>
      <c r="S79" s="75"/>
    </row>
    <row r="80" spans="1:19" x14ac:dyDescent="0.25">
      <c r="A80" s="38" t="s">
        <v>132</v>
      </c>
      <c r="B80" s="45"/>
      <c r="C80" s="41"/>
      <c r="D80" s="16"/>
      <c r="E80" s="19"/>
      <c r="F80" s="19"/>
      <c r="G80" s="20"/>
      <c r="H80" s="19"/>
      <c r="I80" s="19"/>
      <c r="J80" s="32"/>
      <c r="K80" s="67">
        <f t="shared" si="3"/>
        <v>1.6000000000000023</v>
      </c>
      <c r="L80" s="19"/>
      <c r="M80" s="32"/>
      <c r="N80" s="32">
        <f t="shared" si="4"/>
        <v>-1.9500000000000002</v>
      </c>
      <c r="O80" s="18"/>
      <c r="P80" s="31">
        <v>1</v>
      </c>
      <c r="Q80" s="37"/>
      <c r="R80" s="67"/>
      <c r="S80" s="75"/>
    </row>
    <row r="81" spans="1:19" x14ac:dyDescent="0.25">
      <c r="A81" s="38" t="s">
        <v>133</v>
      </c>
      <c r="B81" s="45"/>
      <c r="C81" s="41"/>
      <c r="D81" s="16"/>
      <c r="E81" s="19"/>
      <c r="F81" s="19"/>
      <c r="G81" s="20"/>
      <c r="H81" s="19"/>
      <c r="I81" s="19"/>
      <c r="J81" s="32"/>
      <c r="K81" s="67">
        <f t="shared" si="3"/>
        <v>1.6000000000000023</v>
      </c>
      <c r="L81" s="19"/>
      <c r="M81" s="32"/>
      <c r="N81" s="32">
        <f t="shared" si="4"/>
        <v>-1.9500000000000002</v>
      </c>
      <c r="O81" s="18"/>
      <c r="P81" s="31">
        <v>1</v>
      </c>
      <c r="Q81" s="37"/>
      <c r="R81" s="67"/>
      <c r="S81" s="75"/>
    </row>
    <row r="82" spans="1:19" x14ac:dyDescent="0.25">
      <c r="A82" s="38" t="s">
        <v>134</v>
      </c>
      <c r="B82" s="45"/>
      <c r="C82" s="41"/>
      <c r="D82" s="16"/>
      <c r="E82" s="19"/>
      <c r="F82" s="19"/>
      <c r="G82" s="20"/>
      <c r="H82" s="19"/>
      <c r="I82" s="19"/>
      <c r="J82" s="32"/>
      <c r="K82" s="67">
        <f t="shared" si="3"/>
        <v>1.6000000000000023</v>
      </c>
      <c r="L82" s="19"/>
      <c r="M82" s="32"/>
      <c r="N82" s="32">
        <f t="shared" si="4"/>
        <v>-1.9500000000000002</v>
      </c>
      <c r="O82" s="18"/>
      <c r="P82" s="31">
        <v>1</v>
      </c>
      <c r="Q82" s="37"/>
      <c r="R82" s="67"/>
      <c r="S82" s="75"/>
    </row>
    <row r="83" spans="1:19" x14ac:dyDescent="0.25">
      <c r="A83" s="38" t="s">
        <v>135</v>
      </c>
      <c r="B83" s="45"/>
      <c r="C83" s="41"/>
      <c r="D83" s="16"/>
      <c r="E83" s="19"/>
      <c r="F83" s="19"/>
      <c r="G83" s="20"/>
      <c r="H83" s="19"/>
      <c r="I83" s="19"/>
      <c r="J83" s="32"/>
      <c r="K83" s="67">
        <f t="shared" si="3"/>
        <v>1.6000000000000023</v>
      </c>
      <c r="L83" s="19"/>
      <c r="M83" s="32"/>
      <c r="N83" s="32">
        <f t="shared" si="4"/>
        <v>-1.9500000000000002</v>
      </c>
      <c r="O83" s="18"/>
      <c r="P83" s="31">
        <v>1</v>
      </c>
      <c r="Q83" s="37"/>
      <c r="R83" s="67"/>
      <c r="S83" s="75"/>
    </row>
    <row r="84" spans="1:19" x14ac:dyDescent="0.25">
      <c r="A84" s="38" t="s">
        <v>136</v>
      </c>
      <c r="B84" s="45"/>
      <c r="C84" s="41"/>
      <c r="D84" s="16"/>
      <c r="E84" s="19"/>
      <c r="F84" s="19"/>
      <c r="G84" s="20"/>
      <c r="H84" s="19"/>
      <c r="I84" s="19"/>
      <c r="J84" s="32"/>
      <c r="K84" s="67">
        <f t="shared" si="3"/>
        <v>1.6000000000000023</v>
      </c>
      <c r="L84" s="19"/>
      <c r="M84" s="32"/>
      <c r="N84" s="32">
        <f t="shared" si="4"/>
        <v>-1.9500000000000002</v>
      </c>
      <c r="O84" s="18"/>
      <c r="P84" s="31">
        <v>1</v>
      </c>
      <c r="Q84" s="37"/>
      <c r="R84" s="67"/>
      <c r="S84" s="75"/>
    </row>
    <row r="85" spans="1:19" x14ac:dyDescent="0.25">
      <c r="A85" s="38" t="s">
        <v>137</v>
      </c>
      <c r="B85" s="45"/>
      <c r="C85" s="41"/>
      <c r="D85" s="16"/>
      <c r="E85" s="19"/>
      <c r="F85" s="19"/>
      <c r="G85" s="20"/>
      <c r="H85" s="19"/>
      <c r="I85" s="19"/>
      <c r="J85" s="32"/>
      <c r="K85" s="67">
        <f t="shared" si="3"/>
        <v>1.6000000000000023</v>
      </c>
      <c r="L85" s="19"/>
      <c r="M85" s="32"/>
      <c r="N85" s="32">
        <f t="shared" si="4"/>
        <v>-1.9500000000000002</v>
      </c>
      <c r="O85" s="18"/>
      <c r="P85" s="31">
        <v>1</v>
      </c>
      <c r="Q85" s="37"/>
      <c r="R85" s="67"/>
      <c r="S85" s="75"/>
    </row>
    <row r="86" spans="1:19" x14ac:dyDescent="0.25">
      <c r="A86" s="38" t="s">
        <v>138</v>
      </c>
      <c r="B86" s="45"/>
      <c r="C86" s="41"/>
      <c r="D86" s="16"/>
      <c r="E86" s="19"/>
      <c r="F86" s="19"/>
      <c r="G86" s="20"/>
      <c r="H86" s="19"/>
      <c r="I86" s="19"/>
      <c r="J86" s="32"/>
      <c r="K86" s="67">
        <f t="shared" si="3"/>
        <v>1.6000000000000023</v>
      </c>
      <c r="L86" s="19"/>
      <c r="M86" s="32"/>
      <c r="N86" s="32">
        <f t="shared" si="4"/>
        <v>-1.9500000000000002</v>
      </c>
      <c r="O86" s="18"/>
      <c r="P86" s="31">
        <v>1</v>
      </c>
      <c r="Q86" s="37"/>
      <c r="R86" s="67"/>
      <c r="S86" s="75"/>
    </row>
    <row r="87" spans="1:19" x14ac:dyDescent="0.25">
      <c r="A87" s="38" t="s">
        <v>139</v>
      </c>
      <c r="B87" s="45"/>
      <c r="C87" s="41"/>
      <c r="D87" s="16"/>
      <c r="E87" s="19"/>
      <c r="F87" s="19"/>
      <c r="G87" s="20"/>
      <c r="H87" s="19"/>
      <c r="I87" s="19"/>
      <c r="J87" s="32"/>
      <c r="K87" s="67">
        <f t="shared" si="3"/>
        <v>1.6000000000000023</v>
      </c>
      <c r="L87" s="19"/>
      <c r="M87" s="32"/>
      <c r="N87" s="32">
        <f t="shared" si="4"/>
        <v>-1.9500000000000002</v>
      </c>
      <c r="O87" s="18"/>
      <c r="P87" s="31">
        <v>1</v>
      </c>
      <c r="Q87" s="37"/>
      <c r="R87" s="67"/>
      <c r="S87" s="75"/>
    </row>
    <row r="88" spans="1:19" x14ac:dyDescent="0.25">
      <c r="A88" s="38" t="s">
        <v>140</v>
      </c>
      <c r="B88" s="45"/>
      <c r="C88" s="41"/>
      <c r="D88" s="16"/>
      <c r="E88" s="19"/>
      <c r="F88" s="19"/>
      <c r="G88" s="20"/>
      <c r="H88" s="19"/>
      <c r="I88" s="19"/>
      <c r="J88" s="32"/>
      <c r="K88" s="67">
        <f t="shared" si="3"/>
        <v>1.6000000000000023</v>
      </c>
      <c r="L88" s="19"/>
      <c r="M88" s="32"/>
      <c r="N88" s="32">
        <f t="shared" si="4"/>
        <v>-1.9500000000000002</v>
      </c>
      <c r="O88" s="18"/>
      <c r="P88" s="31">
        <v>1</v>
      </c>
      <c r="Q88" s="37"/>
      <c r="R88" s="67"/>
      <c r="S88" s="75"/>
    </row>
    <row r="89" spans="1:19" x14ac:dyDescent="0.25">
      <c r="A89" s="38" t="s">
        <v>141</v>
      </c>
      <c r="B89" s="45"/>
      <c r="C89" s="41"/>
      <c r="D89" s="16"/>
      <c r="E89" s="19"/>
      <c r="F89" s="19"/>
      <c r="G89" s="20"/>
      <c r="H89" s="19"/>
      <c r="I89" s="19"/>
      <c r="J89" s="32"/>
      <c r="K89" s="67">
        <f t="shared" si="3"/>
        <v>1.6000000000000023</v>
      </c>
      <c r="L89" s="19"/>
      <c r="M89" s="32"/>
      <c r="N89" s="32">
        <f t="shared" si="4"/>
        <v>-1.9500000000000002</v>
      </c>
      <c r="O89" s="18"/>
      <c r="P89" s="31">
        <v>1</v>
      </c>
      <c r="Q89" s="37"/>
      <c r="R89" s="67"/>
      <c r="S89" s="75"/>
    </row>
    <row r="90" spans="1:19" x14ac:dyDescent="0.25">
      <c r="A90" s="38" t="s">
        <v>142</v>
      </c>
      <c r="B90" s="45"/>
      <c r="C90" s="41"/>
      <c r="D90" s="16"/>
      <c r="E90" s="19"/>
      <c r="F90" s="19"/>
      <c r="G90" s="20"/>
      <c r="H90" s="19"/>
      <c r="I90" s="19"/>
      <c r="J90" s="32"/>
      <c r="K90" s="67">
        <f t="shared" si="3"/>
        <v>1.6000000000000023</v>
      </c>
      <c r="L90" s="19"/>
      <c r="M90" s="32"/>
      <c r="N90" s="32">
        <f t="shared" si="4"/>
        <v>-1.9500000000000002</v>
      </c>
      <c r="O90" s="18"/>
      <c r="P90" s="31">
        <v>1</v>
      </c>
      <c r="Q90" s="37"/>
      <c r="R90" s="67"/>
      <c r="S90" s="75"/>
    </row>
    <row r="91" spans="1:19" x14ac:dyDescent="0.25">
      <c r="A91" s="38" t="s">
        <v>143</v>
      </c>
      <c r="B91" s="45"/>
      <c r="C91" s="41"/>
      <c r="D91" s="16"/>
      <c r="E91" s="19"/>
      <c r="F91" s="19"/>
      <c r="G91" s="20"/>
      <c r="H91" s="19"/>
      <c r="I91" s="19"/>
      <c r="J91" s="32"/>
      <c r="K91" s="67">
        <f t="shared" si="3"/>
        <v>1.6000000000000023</v>
      </c>
      <c r="L91" s="19"/>
      <c r="M91" s="32"/>
      <c r="N91" s="32">
        <f t="shared" si="4"/>
        <v>-1.9500000000000002</v>
      </c>
      <c r="O91" s="18"/>
      <c r="P91" s="31">
        <v>1</v>
      </c>
      <c r="Q91" s="37"/>
      <c r="R91" s="67"/>
      <c r="S91" s="75"/>
    </row>
    <row r="92" spans="1:19" x14ac:dyDescent="0.25">
      <c r="A92" s="38" t="s">
        <v>144</v>
      </c>
      <c r="B92" s="45"/>
      <c r="C92" s="41"/>
      <c r="D92" s="16"/>
      <c r="E92" s="19"/>
      <c r="F92" s="19"/>
      <c r="G92" s="20"/>
      <c r="H92" s="19"/>
      <c r="I92" s="19"/>
      <c r="J92" s="32"/>
      <c r="K92" s="67">
        <f t="shared" si="3"/>
        <v>1.6000000000000023</v>
      </c>
      <c r="L92" s="19"/>
      <c r="M92" s="32"/>
      <c r="N92" s="32">
        <f t="shared" si="4"/>
        <v>-1.9500000000000002</v>
      </c>
      <c r="O92" s="18"/>
      <c r="P92" s="31">
        <v>1</v>
      </c>
      <c r="Q92" s="37"/>
      <c r="R92" s="67"/>
      <c r="S92" s="75"/>
    </row>
    <row r="93" spans="1:19" x14ac:dyDescent="0.25">
      <c r="A93" s="38" t="s">
        <v>145</v>
      </c>
      <c r="B93" s="45"/>
      <c r="C93" s="41"/>
      <c r="D93" s="16"/>
      <c r="E93" s="19"/>
      <c r="F93" s="19"/>
      <c r="G93" s="20"/>
      <c r="H93" s="19"/>
      <c r="I93" s="19"/>
      <c r="J93" s="32"/>
      <c r="K93" s="67">
        <f t="shared" si="3"/>
        <v>1.6000000000000023</v>
      </c>
      <c r="L93" s="19"/>
      <c r="M93" s="32"/>
      <c r="N93" s="32">
        <f t="shared" si="4"/>
        <v>-1.9500000000000002</v>
      </c>
      <c r="O93" s="18"/>
      <c r="P93" s="31">
        <v>1</v>
      </c>
      <c r="Q93" s="37"/>
      <c r="R93" s="67"/>
      <c r="S93" s="75"/>
    </row>
    <row r="94" spans="1:19" x14ac:dyDescent="0.25">
      <c r="A94" s="38" t="s">
        <v>146</v>
      </c>
      <c r="B94" s="45"/>
      <c r="C94" s="41"/>
      <c r="D94" s="16"/>
      <c r="E94" s="19"/>
      <c r="F94" s="19"/>
      <c r="G94" s="20"/>
      <c r="H94" s="19"/>
      <c r="I94" s="19"/>
      <c r="J94" s="32"/>
      <c r="K94" s="67">
        <f t="shared" si="3"/>
        <v>1.6000000000000023</v>
      </c>
      <c r="L94" s="19"/>
      <c r="M94" s="32"/>
      <c r="N94" s="32">
        <f t="shared" si="4"/>
        <v>-1.9500000000000002</v>
      </c>
      <c r="O94" s="18"/>
      <c r="P94" s="31">
        <v>1</v>
      </c>
      <c r="Q94" s="37"/>
      <c r="R94" s="67"/>
      <c r="S94" s="75"/>
    </row>
    <row r="95" spans="1:19" x14ac:dyDescent="0.25">
      <c r="A95" s="38" t="s">
        <v>173</v>
      </c>
      <c r="B95" s="45"/>
      <c r="C95" s="41"/>
      <c r="D95" s="16"/>
      <c r="E95" s="19"/>
      <c r="F95" s="19"/>
      <c r="G95" s="20"/>
      <c r="H95" s="19"/>
      <c r="I95" s="19"/>
      <c r="J95" s="32"/>
      <c r="K95" s="67">
        <f t="shared" si="3"/>
        <v>1.6000000000000023</v>
      </c>
      <c r="L95" s="19"/>
      <c r="M95" s="32"/>
      <c r="N95" s="32">
        <f t="shared" si="4"/>
        <v>-1.9500000000000002</v>
      </c>
      <c r="O95" s="18"/>
      <c r="P95" s="31">
        <v>1</v>
      </c>
      <c r="Q95" s="37"/>
      <c r="R95" s="67"/>
      <c r="S95" s="75"/>
    </row>
    <row r="96" spans="1:19" x14ac:dyDescent="0.25">
      <c r="A96" s="38" t="s">
        <v>174</v>
      </c>
      <c r="B96" s="45"/>
      <c r="C96" s="41"/>
      <c r="D96" s="16"/>
      <c r="E96" s="19"/>
      <c r="F96" s="19"/>
      <c r="G96" s="20"/>
      <c r="H96" s="19"/>
      <c r="I96" s="19"/>
      <c r="J96" s="32"/>
      <c r="K96" s="67">
        <f t="shared" si="3"/>
        <v>1.6000000000000023</v>
      </c>
      <c r="L96" s="19"/>
      <c r="M96" s="32"/>
      <c r="N96" s="32">
        <f t="shared" si="4"/>
        <v>-1.9500000000000002</v>
      </c>
      <c r="O96" s="18"/>
      <c r="P96" s="31">
        <v>1</v>
      </c>
      <c r="Q96" s="37"/>
      <c r="R96" s="67"/>
      <c r="S96" s="75"/>
    </row>
    <row r="97" spans="1:20" x14ac:dyDescent="0.25">
      <c r="A97" s="38" t="s">
        <v>175</v>
      </c>
      <c r="B97" s="45"/>
      <c r="C97" s="41"/>
      <c r="D97" s="16"/>
      <c r="E97" s="19"/>
      <c r="F97" s="19"/>
      <c r="G97" s="20"/>
      <c r="H97" s="19"/>
      <c r="I97" s="19"/>
      <c r="J97" s="32"/>
      <c r="K97" s="67">
        <f t="shared" si="3"/>
        <v>1.6000000000000023</v>
      </c>
      <c r="L97" s="19"/>
      <c r="M97" s="32"/>
      <c r="N97" s="32">
        <f t="shared" si="4"/>
        <v>-1.9500000000000002</v>
      </c>
      <c r="O97" s="18"/>
      <c r="P97" s="31">
        <v>1</v>
      </c>
      <c r="Q97" s="37"/>
      <c r="R97" s="67"/>
      <c r="S97" s="75"/>
    </row>
    <row r="98" spans="1:20" x14ac:dyDescent="0.25">
      <c r="A98" s="38" t="s">
        <v>176</v>
      </c>
      <c r="B98" s="45"/>
      <c r="C98" s="41"/>
      <c r="D98" s="16"/>
      <c r="E98" s="19"/>
      <c r="F98" s="19"/>
      <c r="G98" s="20"/>
      <c r="H98" s="19"/>
      <c r="I98" s="19"/>
      <c r="J98" s="32"/>
      <c r="K98" s="67">
        <f t="shared" si="3"/>
        <v>1.6000000000000023</v>
      </c>
      <c r="L98" s="19"/>
      <c r="M98" s="32"/>
      <c r="N98" s="32">
        <f t="shared" si="4"/>
        <v>-1.9500000000000002</v>
      </c>
      <c r="O98" s="18"/>
      <c r="P98" s="31">
        <v>1</v>
      </c>
      <c r="Q98" s="37"/>
      <c r="R98" s="67"/>
      <c r="S98" s="75"/>
    </row>
    <row r="99" spans="1:20" x14ac:dyDescent="0.25">
      <c r="A99" s="38" t="s">
        <v>177</v>
      </c>
      <c r="B99" s="45"/>
      <c r="C99" s="41"/>
      <c r="D99" s="16"/>
      <c r="E99" s="19"/>
      <c r="F99" s="19"/>
      <c r="G99" s="20"/>
      <c r="H99" s="19"/>
      <c r="I99" s="19"/>
      <c r="J99" s="32"/>
      <c r="K99" s="67">
        <f t="shared" si="3"/>
        <v>1.6000000000000023</v>
      </c>
      <c r="L99" s="19"/>
      <c r="M99" s="32"/>
      <c r="N99" s="32">
        <f t="shared" si="4"/>
        <v>-1.9500000000000002</v>
      </c>
      <c r="O99" s="18"/>
      <c r="P99" s="31">
        <v>1</v>
      </c>
      <c r="Q99" s="37"/>
      <c r="R99" s="67"/>
      <c r="S99" s="75"/>
    </row>
    <row r="100" spans="1:20" x14ac:dyDescent="0.25">
      <c r="A100" s="38" t="s">
        <v>178</v>
      </c>
      <c r="B100" s="45"/>
      <c r="C100" s="41"/>
      <c r="D100" s="16"/>
      <c r="E100" s="19"/>
      <c r="F100" s="19"/>
      <c r="G100" s="20"/>
      <c r="H100" s="19"/>
      <c r="I100" s="19"/>
      <c r="J100" s="32"/>
      <c r="K100" s="67">
        <f t="shared" si="3"/>
        <v>1.6000000000000023</v>
      </c>
      <c r="L100" s="19"/>
      <c r="M100" s="32"/>
      <c r="N100" s="32">
        <f t="shared" si="4"/>
        <v>-1.9500000000000002</v>
      </c>
      <c r="O100" s="18"/>
      <c r="P100" s="31">
        <v>1</v>
      </c>
      <c r="Q100" s="37"/>
      <c r="R100" s="67"/>
      <c r="S100" s="75"/>
    </row>
    <row r="101" spans="1:20" x14ac:dyDescent="0.25">
      <c r="A101" s="38" t="s">
        <v>179</v>
      </c>
      <c r="B101" s="45"/>
      <c r="C101" s="41"/>
      <c r="D101" s="16"/>
      <c r="E101" s="19"/>
      <c r="F101" s="19"/>
      <c r="G101" s="20"/>
      <c r="H101" s="19"/>
      <c r="I101" s="19"/>
      <c r="J101" s="32"/>
      <c r="K101" s="67">
        <f t="shared" si="3"/>
        <v>1.6000000000000023</v>
      </c>
      <c r="L101" s="19"/>
      <c r="M101" s="32"/>
      <c r="N101" s="32">
        <f t="shared" si="4"/>
        <v>-1.9500000000000002</v>
      </c>
      <c r="O101" s="18"/>
      <c r="P101" s="31">
        <v>1</v>
      </c>
      <c r="Q101" s="37"/>
      <c r="R101" s="67"/>
      <c r="S101" s="75"/>
    </row>
    <row r="102" spans="1:20" x14ac:dyDescent="0.25">
      <c r="A102" s="38" t="s">
        <v>179</v>
      </c>
      <c r="B102" s="45"/>
      <c r="C102" s="41"/>
      <c r="D102" s="16"/>
      <c r="E102" s="19"/>
      <c r="F102" s="19"/>
      <c r="G102" s="20"/>
      <c r="H102" s="19"/>
      <c r="I102" s="19"/>
      <c r="J102" s="32"/>
      <c r="K102" s="67">
        <f t="shared" si="3"/>
        <v>1.6000000000000023</v>
      </c>
      <c r="L102" s="19"/>
      <c r="M102" s="32"/>
      <c r="N102" s="32">
        <f t="shared" si="4"/>
        <v>-1.9500000000000002</v>
      </c>
      <c r="O102" s="18"/>
      <c r="P102" s="31">
        <v>1</v>
      </c>
      <c r="Q102" s="37"/>
      <c r="R102" s="67"/>
      <c r="S102" s="75"/>
      <c r="T102" s="40"/>
    </row>
    <row r="103" spans="1:20" x14ac:dyDescent="0.25">
      <c r="A103" s="38" t="s">
        <v>180</v>
      </c>
      <c r="B103" s="45"/>
      <c r="C103" s="41"/>
      <c r="D103" s="16"/>
      <c r="E103" s="19"/>
      <c r="F103" s="19"/>
      <c r="G103" s="20"/>
      <c r="H103" s="19"/>
      <c r="I103" s="19"/>
      <c r="J103" s="32"/>
      <c r="K103" s="67">
        <f t="shared" si="3"/>
        <v>1.6000000000000023</v>
      </c>
      <c r="L103" s="19"/>
      <c r="M103" s="32"/>
      <c r="N103" s="32">
        <f t="shared" si="4"/>
        <v>-1.9500000000000002</v>
      </c>
      <c r="O103" s="18"/>
      <c r="P103" s="31">
        <v>1</v>
      </c>
      <c r="Q103" s="37"/>
      <c r="R103" s="67"/>
      <c r="S103" s="75"/>
      <c r="T103" s="57"/>
    </row>
    <row r="104" spans="1:20" x14ac:dyDescent="0.25">
      <c r="A104" s="38" t="s">
        <v>181</v>
      </c>
      <c r="B104" s="45"/>
      <c r="C104" s="41"/>
      <c r="D104" s="16"/>
      <c r="E104" s="19"/>
      <c r="F104" s="19"/>
      <c r="G104" s="20"/>
      <c r="H104" s="19"/>
      <c r="I104" s="19"/>
      <c r="J104" s="32"/>
      <c r="K104" s="67">
        <f t="shared" si="3"/>
        <v>1.6000000000000023</v>
      </c>
      <c r="L104" s="19"/>
      <c r="M104" s="32"/>
      <c r="N104" s="32">
        <f t="shared" si="4"/>
        <v>-1.9500000000000002</v>
      </c>
      <c r="O104" s="18"/>
      <c r="P104" s="31">
        <v>1</v>
      </c>
      <c r="Q104" s="37"/>
      <c r="R104" s="67"/>
      <c r="S104" s="75"/>
      <c r="T104" s="58">
        <f>J103+J102+J101+J100+J99+J98+J97+J96+J95+J94+J84</f>
        <v>0</v>
      </c>
    </row>
    <row r="105" spans="1:20" x14ac:dyDescent="0.25">
      <c r="A105" s="38" t="s">
        <v>182</v>
      </c>
      <c r="B105" s="45"/>
      <c r="C105" s="41"/>
      <c r="D105" s="16"/>
      <c r="E105" s="19"/>
      <c r="F105" s="19"/>
      <c r="G105" s="20"/>
      <c r="H105" s="19"/>
      <c r="I105" s="19"/>
      <c r="J105" s="32"/>
      <c r="K105" s="67">
        <f t="shared" si="3"/>
        <v>1.6000000000000023</v>
      </c>
      <c r="L105" s="19"/>
      <c r="M105" s="32"/>
      <c r="N105" s="32">
        <f t="shared" si="4"/>
        <v>-1.9500000000000002</v>
      </c>
      <c r="O105" s="18"/>
      <c r="P105" s="31">
        <v>1</v>
      </c>
      <c r="Q105" s="37"/>
      <c r="R105" s="67"/>
      <c r="S105" s="75"/>
      <c r="T105" s="58"/>
    </row>
    <row r="106" spans="1:20" x14ac:dyDescent="0.25">
      <c r="A106" s="38" t="s">
        <v>183</v>
      </c>
      <c r="B106" s="45"/>
      <c r="C106" s="41"/>
      <c r="D106" s="16"/>
      <c r="E106" s="19"/>
      <c r="F106" s="19"/>
      <c r="G106" s="20"/>
      <c r="H106" s="19"/>
      <c r="I106" s="19"/>
      <c r="J106" s="32"/>
      <c r="K106" s="67">
        <f t="shared" si="3"/>
        <v>1.6000000000000023</v>
      </c>
      <c r="L106" s="19"/>
      <c r="M106" s="32"/>
      <c r="N106" s="32">
        <f t="shared" si="4"/>
        <v>-1.9500000000000002</v>
      </c>
      <c r="O106" s="18"/>
      <c r="P106" s="31">
        <v>1</v>
      </c>
      <c r="Q106" s="37"/>
      <c r="R106" s="67"/>
      <c r="S106" s="75"/>
      <c r="T106" s="58"/>
    </row>
    <row r="107" spans="1:20" x14ac:dyDescent="0.25">
      <c r="A107" s="38" t="s">
        <v>184</v>
      </c>
      <c r="B107" s="45"/>
      <c r="C107" s="41"/>
      <c r="D107" s="16"/>
      <c r="E107" s="19"/>
      <c r="F107" s="19"/>
      <c r="G107" s="20"/>
      <c r="H107" s="19"/>
      <c r="I107" s="19"/>
      <c r="J107" s="32"/>
      <c r="K107" s="67">
        <f t="shared" si="3"/>
        <v>1.6000000000000023</v>
      </c>
      <c r="L107" s="19"/>
      <c r="M107" s="32"/>
      <c r="N107" s="32">
        <f t="shared" si="4"/>
        <v>-1.9500000000000002</v>
      </c>
      <c r="O107" s="18"/>
      <c r="P107" s="32"/>
      <c r="Q107" s="37"/>
      <c r="R107" s="67"/>
      <c r="S107" s="75"/>
      <c r="T107" s="58"/>
    </row>
    <row r="108" spans="1:20" x14ac:dyDescent="0.25">
      <c r="A108" s="38" t="s">
        <v>185</v>
      </c>
      <c r="B108" s="45"/>
      <c r="C108" s="41"/>
      <c r="D108" s="16"/>
      <c r="E108" s="19"/>
      <c r="F108" s="19"/>
      <c r="G108" s="20"/>
      <c r="H108" s="19"/>
      <c r="I108" s="19"/>
      <c r="J108" s="32"/>
      <c r="K108" s="67">
        <f t="shared" si="3"/>
        <v>1.6000000000000023</v>
      </c>
      <c r="L108" s="19"/>
      <c r="M108" s="32"/>
      <c r="N108" s="32">
        <f t="shared" si="4"/>
        <v>-1.9500000000000002</v>
      </c>
      <c r="O108" s="18"/>
      <c r="P108" s="32"/>
      <c r="Q108" s="37"/>
      <c r="R108" s="67"/>
      <c r="S108" s="75"/>
      <c r="T108" s="58"/>
    </row>
    <row r="109" spans="1:20" x14ac:dyDescent="0.25">
      <c r="A109" s="38" t="s">
        <v>186</v>
      </c>
      <c r="B109" s="45"/>
      <c r="C109" s="41"/>
      <c r="D109" s="16"/>
      <c r="E109" s="19"/>
      <c r="F109" s="19"/>
      <c r="G109" s="20"/>
      <c r="H109" s="19"/>
      <c r="I109" s="19"/>
      <c r="J109" s="32"/>
      <c r="K109" s="67">
        <f t="shared" si="3"/>
        <v>1.6000000000000023</v>
      </c>
      <c r="L109" s="19"/>
      <c r="M109" s="32"/>
      <c r="N109" s="32">
        <f t="shared" si="4"/>
        <v>-1.9500000000000002</v>
      </c>
      <c r="O109" s="18"/>
      <c r="P109" s="32"/>
      <c r="Q109" s="37"/>
      <c r="R109" s="67"/>
      <c r="S109" s="75"/>
      <c r="T109" s="58"/>
    </row>
    <row r="110" spans="1:20" x14ac:dyDescent="0.25">
      <c r="A110" s="38" t="s">
        <v>187</v>
      </c>
      <c r="B110" s="45"/>
      <c r="C110" s="41"/>
      <c r="D110" s="16"/>
      <c r="E110" s="19"/>
      <c r="F110" s="19"/>
      <c r="G110" s="20"/>
      <c r="H110" s="19"/>
      <c r="I110" s="19"/>
      <c r="J110" s="32"/>
      <c r="K110" s="67">
        <f t="shared" si="3"/>
        <v>1.6000000000000023</v>
      </c>
      <c r="L110" s="19"/>
      <c r="M110" s="32"/>
      <c r="N110" s="32">
        <f t="shared" si="4"/>
        <v>-1.9500000000000002</v>
      </c>
      <c r="O110" s="18"/>
      <c r="P110" s="32"/>
      <c r="Q110" s="37"/>
      <c r="R110" s="67"/>
      <c r="S110" s="75"/>
      <c r="T110" s="58"/>
    </row>
    <row r="111" spans="1:20" x14ac:dyDescent="0.25">
      <c r="A111" s="38" t="s">
        <v>188</v>
      </c>
      <c r="B111" s="45"/>
      <c r="C111" s="41"/>
      <c r="D111" s="16"/>
      <c r="E111" s="19"/>
      <c r="F111" s="19"/>
      <c r="G111" s="20"/>
      <c r="H111" s="19"/>
      <c r="I111" s="19"/>
      <c r="J111" s="32"/>
      <c r="K111" s="67">
        <f t="shared" si="3"/>
        <v>1.6000000000000023</v>
      </c>
      <c r="L111" s="19"/>
      <c r="M111" s="32"/>
      <c r="N111" s="32">
        <f t="shared" si="4"/>
        <v>-1.9500000000000002</v>
      </c>
      <c r="O111" s="18"/>
      <c r="P111" s="32"/>
      <c r="Q111" s="37"/>
      <c r="R111" s="67"/>
      <c r="S111" s="75"/>
      <c r="T111" s="58"/>
    </row>
    <row r="112" spans="1:20" x14ac:dyDescent="0.25">
      <c r="A112" s="38"/>
      <c r="B112" s="45"/>
      <c r="C112" s="41"/>
      <c r="D112" s="16"/>
      <c r="E112" s="19"/>
      <c r="F112" s="19"/>
      <c r="G112" s="20"/>
      <c r="H112" s="19"/>
      <c r="I112" s="19"/>
      <c r="J112" s="32"/>
      <c r="K112" s="67"/>
      <c r="L112" s="19"/>
      <c r="M112" s="32"/>
      <c r="N112" s="32"/>
      <c r="O112" s="18"/>
      <c r="P112" s="32"/>
      <c r="Q112" s="37"/>
      <c r="R112" s="67"/>
      <c r="S112" s="75"/>
      <c r="T112" s="58"/>
    </row>
    <row r="113" spans="1:20" x14ac:dyDescent="0.25">
      <c r="A113" s="38"/>
      <c r="B113" s="45"/>
      <c r="C113" s="41"/>
      <c r="D113" s="16"/>
      <c r="E113" s="19"/>
      <c r="F113" s="19"/>
      <c r="G113" s="20"/>
      <c r="H113" s="19"/>
      <c r="I113" s="19"/>
      <c r="J113" s="32"/>
      <c r="K113" s="67"/>
      <c r="L113" s="19"/>
      <c r="M113" s="32"/>
      <c r="N113" s="32"/>
      <c r="O113" s="18"/>
      <c r="P113" s="32"/>
      <c r="Q113" s="37"/>
      <c r="R113" s="67"/>
      <c r="S113" s="75"/>
      <c r="T113" s="58"/>
    </row>
    <row r="114" spans="1:20" x14ac:dyDescent="0.25">
      <c r="A114" s="38"/>
      <c r="B114" s="45"/>
      <c r="C114" s="41"/>
      <c r="D114" s="16"/>
      <c r="E114" s="19"/>
      <c r="F114" s="19"/>
      <c r="G114" s="20"/>
      <c r="H114" s="19"/>
      <c r="I114" s="19"/>
      <c r="J114" s="32"/>
      <c r="K114" s="67"/>
      <c r="L114" s="19"/>
      <c r="M114" s="32"/>
      <c r="N114" s="32"/>
      <c r="O114" s="18"/>
      <c r="P114" s="32"/>
      <c r="Q114" s="37"/>
      <c r="R114" s="67"/>
      <c r="S114" s="75"/>
      <c r="T114" s="58"/>
    </row>
    <row r="115" spans="1:20" x14ac:dyDescent="0.25">
      <c r="A115" s="38"/>
      <c r="B115" s="45"/>
      <c r="C115" s="41"/>
      <c r="D115" s="16"/>
      <c r="E115" s="19"/>
      <c r="F115" s="19"/>
      <c r="G115" s="20"/>
      <c r="H115" s="19"/>
      <c r="I115" s="19"/>
      <c r="J115" s="32"/>
      <c r="K115" s="67"/>
      <c r="L115" s="19"/>
      <c r="M115" s="32"/>
      <c r="N115" s="32"/>
      <c r="O115" s="18"/>
      <c r="P115" s="32"/>
      <c r="Q115" s="37"/>
      <c r="R115" s="67"/>
      <c r="S115" s="75"/>
      <c r="T115" s="58"/>
    </row>
    <row r="116" spans="1:20" x14ac:dyDescent="0.25">
      <c r="A116" s="38"/>
      <c r="B116" s="45"/>
      <c r="C116" s="41"/>
      <c r="D116" s="16"/>
      <c r="E116" s="19"/>
      <c r="F116" s="19"/>
      <c r="G116" s="20"/>
      <c r="H116" s="19"/>
      <c r="I116" s="19"/>
      <c r="J116" s="32"/>
      <c r="K116" s="67"/>
      <c r="L116" s="19"/>
      <c r="M116" s="32"/>
      <c r="N116" s="32"/>
      <c r="O116" s="18"/>
      <c r="P116" s="32"/>
      <c r="Q116" s="37"/>
      <c r="R116" s="67"/>
      <c r="S116" s="75"/>
      <c r="T116" s="58"/>
    </row>
    <row r="117" spans="1:20" x14ac:dyDescent="0.25">
      <c r="A117" s="38"/>
      <c r="B117" s="45"/>
      <c r="C117" s="41"/>
      <c r="D117" s="16"/>
      <c r="E117" s="19"/>
      <c r="F117" s="19"/>
      <c r="G117" s="20"/>
      <c r="H117" s="19"/>
      <c r="I117" s="19"/>
      <c r="J117" s="32"/>
      <c r="K117" s="67"/>
      <c r="L117" s="19"/>
      <c r="M117" s="32"/>
      <c r="N117" s="32"/>
      <c r="O117" s="18"/>
      <c r="P117" s="32"/>
      <c r="Q117" s="37"/>
      <c r="R117" s="67"/>
      <c r="S117" s="75"/>
      <c r="T117" s="58"/>
    </row>
    <row r="118" spans="1:20" x14ac:dyDescent="0.25">
      <c r="A118" s="38"/>
      <c r="B118" s="45"/>
      <c r="C118" s="41"/>
      <c r="D118" s="16"/>
      <c r="E118" s="19"/>
      <c r="F118" s="19"/>
      <c r="G118" s="20"/>
      <c r="H118" s="19"/>
      <c r="I118" s="19"/>
      <c r="J118" s="32"/>
      <c r="K118" s="67"/>
      <c r="L118" s="19"/>
      <c r="M118" s="32"/>
      <c r="N118" s="32"/>
      <c r="O118" s="18"/>
      <c r="P118" s="32"/>
      <c r="Q118" s="37"/>
      <c r="R118" s="67"/>
      <c r="S118" s="75"/>
      <c r="T118" s="58"/>
    </row>
    <row r="119" spans="1:20" x14ac:dyDescent="0.25">
      <c r="A119" s="38" t="s">
        <v>182</v>
      </c>
      <c r="B119" s="38"/>
      <c r="C119" s="41"/>
      <c r="D119" s="16"/>
      <c r="E119" s="19"/>
      <c r="F119" s="19"/>
      <c r="G119" s="20"/>
      <c r="H119" s="19"/>
      <c r="I119" s="19"/>
      <c r="J119" s="32"/>
      <c r="K119" s="67">
        <f>J119+K104</f>
        <v>1.6000000000000023</v>
      </c>
      <c r="L119" s="19"/>
      <c r="M119" s="32"/>
      <c r="N119" s="32">
        <f>M119+N104</f>
        <v>-1.9500000000000002</v>
      </c>
      <c r="O119" s="18"/>
      <c r="P119" s="32"/>
      <c r="Q119" s="37"/>
      <c r="R119" s="67"/>
      <c r="S119" s="75"/>
    </row>
    <row r="120" spans="1:20" x14ac:dyDescent="0.25">
      <c r="A120" s="17"/>
      <c r="B120" s="17"/>
      <c r="C120" s="18"/>
      <c r="D120" s="16"/>
      <c r="E120" s="19"/>
      <c r="F120" s="19"/>
      <c r="G120" s="20"/>
      <c r="H120" s="19"/>
      <c r="I120" s="19"/>
      <c r="J120" s="32"/>
      <c r="K120" s="67"/>
      <c r="L120" s="19"/>
      <c r="M120" s="32"/>
      <c r="N120" s="16"/>
      <c r="O120" s="18"/>
      <c r="P120" s="32">
        <f>SUM(P2:P106)</f>
        <v>105</v>
      </c>
      <c r="Q120" s="32">
        <f>SUM(Q2:Q106)</f>
        <v>1.6000000000000023</v>
      </c>
      <c r="R120" s="67">
        <f>Q120-P120</f>
        <v>-103.39999999999999</v>
      </c>
      <c r="S120" s="75"/>
    </row>
    <row r="121" spans="1:20" x14ac:dyDescent="0.25">
      <c r="A121" s="17"/>
      <c r="B121" s="17"/>
      <c r="C121" s="18"/>
      <c r="D121" s="16"/>
      <c r="E121" s="19"/>
      <c r="F121" s="19"/>
      <c r="G121" s="20"/>
      <c r="H121" s="19"/>
      <c r="I121" s="19"/>
      <c r="J121" s="32"/>
      <c r="K121" s="67"/>
      <c r="L121" s="19"/>
      <c r="M121" s="32"/>
      <c r="N121" s="16"/>
      <c r="O121" s="18"/>
      <c r="P121" s="32"/>
      <c r="Q121" s="37">
        <f>P120*R51</f>
        <v>0</v>
      </c>
      <c r="R121" s="67"/>
      <c r="S121" s="75"/>
    </row>
  </sheetData>
  <autoFilter ref="A1:K62" xr:uid="{00000000-0009-0000-0000-00001B000000}"/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104D8-BFC5-45CA-A7E6-08035E041935}">
  <dimension ref="A3:B7"/>
  <sheetViews>
    <sheetView workbookViewId="0">
      <selection activeCell="A3" sqref="A3"/>
    </sheetView>
  </sheetViews>
  <sheetFormatPr defaultRowHeight="15" x14ac:dyDescent="0.25"/>
  <cols>
    <col min="1" max="1" width="13.42578125" bestFit="1" customWidth="1"/>
    <col min="2" max="2" width="12.28515625" bestFit="1" customWidth="1"/>
  </cols>
  <sheetData>
    <row r="3" spans="1:2" x14ac:dyDescent="0.25">
      <c r="A3" s="78" t="s">
        <v>365</v>
      </c>
      <c r="B3" t="s">
        <v>364</v>
      </c>
    </row>
    <row r="4" spans="1:2" x14ac:dyDescent="0.25">
      <c r="A4" s="79" t="s">
        <v>72</v>
      </c>
      <c r="B4">
        <v>13</v>
      </c>
    </row>
    <row r="5" spans="1:2" x14ac:dyDescent="0.25">
      <c r="A5" s="79" t="s">
        <v>199</v>
      </c>
      <c r="B5">
        <v>21</v>
      </c>
    </row>
    <row r="6" spans="1:2" x14ac:dyDescent="0.25">
      <c r="A6" s="79" t="s">
        <v>366</v>
      </c>
      <c r="B6">
        <v>6</v>
      </c>
    </row>
    <row r="7" spans="1:2" x14ac:dyDescent="0.25">
      <c r="A7" s="79" t="s">
        <v>367</v>
      </c>
      <c r="B7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C9978-F7D5-4777-AFDE-7FC2305CEF5E}">
  <dimension ref="A1:Q113"/>
  <sheetViews>
    <sheetView tabSelected="1" topLeftCell="D11" zoomScale="150" zoomScaleNormal="150" workbookViewId="0">
      <selection activeCell="P37" sqref="P37"/>
    </sheetView>
  </sheetViews>
  <sheetFormatPr defaultColWidth="9.140625" defaultRowHeight="15" x14ac:dyDescent="0.25"/>
  <cols>
    <col min="1" max="1" width="7" style="26" customWidth="1"/>
    <col min="2" max="2" width="12" style="26" bestFit="1" customWidth="1"/>
    <col min="3" max="3" width="9.7109375" style="27" customWidth="1"/>
    <col min="4" max="4" width="43.7109375" style="6" customWidth="1"/>
    <col min="5" max="5" width="27.140625" style="52" bestFit="1" customWidth="1"/>
    <col min="6" max="6" width="8.5703125" style="28" customWidth="1"/>
    <col min="7" max="7" width="11" style="29" customWidth="1"/>
    <col min="8" max="8" width="8.5703125" style="28" customWidth="1"/>
    <col min="9" max="9" width="7.85546875" style="28" customWidth="1"/>
    <col min="10" max="10" width="9.5703125" style="34" customWidth="1"/>
    <col min="11" max="11" width="10.28515625" style="71" customWidth="1"/>
    <col min="12" max="12" width="7.140625" style="40" customWidth="1"/>
    <col min="13" max="13" width="9.7109375" style="34" customWidth="1"/>
    <col min="14" max="14" width="9.7109375" style="44" customWidth="1"/>
    <col min="15" max="15" width="12.85546875" style="71" customWidth="1"/>
    <col min="16" max="16" width="24.140625" style="6" customWidth="1"/>
    <col min="17" max="16384" width="9.140625" style="6"/>
  </cols>
  <sheetData>
    <row r="1" spans="1:17" ht="45" x14ac:dyDescent="0.25">
      <c r="A1" s="1" t="s">
        <v>4</v>
      </c>
      <c r="B1" s="1" t="s">
        <v>97</v>
      </c>
      <c r="C1" s="1" t="s">
        <v>95</v>
      </c>
      <c r="D1" s="2" t="s">
        <v>0</v>
      </c>
      <c r="E1" s="4" t="s">
        <v>2</v>
      </c>
      <c r="F1" s="3" t="s">
        <v>1</v>
      </c>
      <c r="G1" s="5" t="s">
        <v>172</v>
      </c>
      <c r="H1" s="3" t="s">
        <v>3</v>
      </c>
      <c r="I1" s="3" t="s">
        <v>66</v>
      </c>
      <c r="J1" s="30" t="s">
        <v>5</v>
      </c>
      <c r="K1" s="69" t="s">
        <v>59</v>
      </c>
      <c r="L1" s="39" t="s">
        <v>67</v>
      </c>
      <c r="M1" s="30" t="s">
        <v>93</v>
      </c>
      <c r="N1" s="35" t="s">
        <v>94</v>
      </c>
      <c r="O1" s="69" t="s">
        <v>92</v>
      </c>
      <c r="P1" s="2" t="s">
        <v>91</v>
      </c>
    </row>
    <row r="2" spans="1:17" x14ac:dyDescent="0.25">
      <c r="A2" s="38" t="s">
        <v>147</v>
      </c>
      <c r="B2" s="45">
        <v>46063</v>
      </c>
      <c r="C2" s="41" t="s">
        <v>199</v>
      </c>
      <c r="D2" s="8" t="s">
        <v>201</v>
      </c>
      <c r="E2" s="49" t="s">
        <v>200</v>
      </c>
      <c r="F2" s="11" t="s">
        <v>78</v>
      </c>
      <c r="G2" s="12" t="s">
        <v>89</v>
      </c>
      <c r="H2" s="9"/>
      <c r="I2" s="9" t="s">
        <v>86</v>
      </c>
      <c r="J2" s="31">
        <v>2</v>
      </c>
      <c r="K2" s="66">
        <f>J2</f>
        <v>2</v>
      </c>
      <c r="L2" s="9"/>
      <c r="M2" s="31">
        <v>1</v>
      </c>
      <c r="N2" s="36">
        <f>J2</f>
        <v>2</v>
      </c>
      <c r="O2" s="66"/>
      <c r="P2" s="13"/>
      <c r="Q2" s="14"/>
    </row>
    <row r="3" spans="1:17" x14ac:dyDescent="0.25">
      <c r="A3" s="38" t="s">
        <v>148</v>
      </c>
      <c r="B3" s="45">
        <v>111810</v>
      </c>
      <c r="C3" s="41" t="s">
        <v>199</v>
      </c>
      <c r="D3" s="8" t="s">
        <v>202</v>
      </c>
      <c r="E3" s="49" t="s">
        <v>200</v>
      </c>
      <c r="F3" s="11" t="s">
        <v>78</v>
      </c>
      <c r="G3" s="12" t="s">
        <v>89</v>
      </c>
      <c r="H3" s="9"/>
      <c r="I3" s="9"/>
      <c r="J3" s="31">
        <v>3.5</v>
      </c>
      <c r="K3" s="66">
        <f>J3+K2</f>
        <v>5.5</v>
      </c>
      <c r="L3" s="9"/>
      <c r="M3" s="31">
        <v>1</v>
      </c>
      <c r="N3" s="36">
        <f t="shared" ref="N3:N50" si="0">J3</f>
        <v>3.5</v>
      </c>
      <c r="O3" s="66"/>
      <c r="P3" s="13"/>
      <c r="Q3" s="14"/>
    </row>
    <row r="4" spans="1:17" s="14" customFormat="1" x14ac:dyDescent="0.25">
      <c r="A4" s="38" t="s">
        <v>149</v>
      </c>
      <c r="B4" s="45">
        <v>46068</v>
      </c>
      <c r="C4" s="41" t="s">
        <v>199</v>
      </c>
      <c r="D4" s="15" t="s">
        <v>210</v>
      </c>
      <c r="E4" s="49" t="s">
        <v>211</v>
      </c>
      <c r="F4" s="11" t="s">
        <v>78</v>
      </c>
      <c r="G4" s="12" t="s">
        <v>89</v>
      </c>
      <c r="H4" s="11"/>
      <c r="I4" s="11" t="s">
        <v>212</v>
      </c>
      <c r="J4" s="64">
        <v>1.5</v>
      </c>
      <c r="K4" s="66">
        <f t="shared" ref="K4:K25" si="1">J4+K3</f>
        <v>7</v>
      </c>
      <c r="L4" s="19"/>
      <c r="M4" s="31">
        <v>1</v>
      </c>
      <c r="N4" s="36">
        <f t="shared" si="0"/>
        <v>1.5</v>
      </c>
      <c r="O4" s="67"/>
      <c r="P4" s="16"/>
    </row>
    <row r="5" spans="1:17" s="14" customFormat="1" x14ac:dyDescent="0.25">
      <c r="A5" s="38" t="s">
        <v>150</v>
      </c>
      <c r="B5" s="45">
        <v>46070</v>
      </c>
      <c r="C5" s="41" t="s">
        <v>199</v>
      </c>
      <c r="D5" s="15" t="s">
        <v>266</v>
      </c>
      <c r="E5" s="49" t="s">
        <v>267</v>
      </c>
      <c r="F5" s="11" t="s">
        <v>78</v>
      </c>
      <c r="G5" s="12" t="s">
        <v>89</v>
      </c>
      <c r="H5" s="11"/>
      <c r="I5" s="11" t="s">
        <v>79</v>
      </c>
      <c r="J5" s="64">
        <v>1</v>
      </c>
      <c r="K5" s="66">
        <f t="shared" si="1"/>
        <v>8</v>
      </c>
      <c r="L5" s="19"/>
      <c r="M5" s="31">
        <v>1</v>
      </c>
      <c r="N5" s="36">
        <f t="shared" si="0"/>
        <v>1</v>
      </c>
      <c r="O5" s="67"/>
      <c r="P5" s="16"/>
    </row>
    <row r="6" spans="1:17" s="14" customFormat="1" x14ac:dyDescent="0.25">
      <c r="A6" s="38" t="s">
        <v>151</v>
      </c>
      <c r="B6" s="45">
        <v>46070</v>
      </c>
      <c r="C6" s="41" t="s">
        <v>199</v>
      </c>
      <c r="D6" s="15" t="s">
        <v>268</v>
      </c>
      <c r="E6" s="49" t="s">
        <v>269</v>
      </c>
      <c r="F6" s="11" t="s">
        <v>78</v>
      </c>
      <c r="G6" s="12" t="s">
        <v>89</v>
      </c>
      <c r="H6" s="11"/>
      <c r="I6" s="11" t="s">
        <v>84</v>
      </c>
      <c r="J6" s="64">
        <v>2.5</v>
      </c>
      <c r="K6" s="66">
        <f t="shared" si="1"/>
        <v>10.5</v>
      </c>
      <c r="L6" s="19"/>
      <c r="M6" s="31">
        <v>1</v>
      </c>
      <c r="N6" s="36">
        <f t="shared" si="0"/>
        <v>2.5</v>
      </c>
      <c r="O6" s="67"/>
      <c r="P6" s="16"/>
    </row>
    <row r="7" spans="1:17" s="14" customFormat="1" x14ac:dyDescent="0.25">
      <c r="A7" s="38" t="s">
        <v>152</v>
      </c>
      <c r="B7" s="45">
        <v>46072</v>
      </c>
      <c r="C7" s="41" t="s">
        <v>199</v>
      </c>
      <c r="D7" s="15" t="s">
        <v>257</v>
      </c>
      <c r="E7" s="49" t="s">
        <v>258</v>
      </c>
      <c r="F7" s="11" t="s">
        <v>78</v>
      </c>
      <c r="G7" s="12" t="s">
        <v>89</v>
      </c>
      <c r="H7" s="11"/>
      <c r="I7" s="11" t="s">
        <v>90</v>
      </c>
      <c r="J7" s="64">
        <v>1.8</v>
      </c>
      <c r="K7" s="66">
        <f t="shared" si="1"/>
        <v>12.3</v>
      </c>
      <c r="L7" s="19"/>
      <c r="M7" s="31">
        <v>1</v>
      </c>
      <c r="N7" s="36">
        <f t="shared" si="0"/>
        <v>1.8</v>
      </c>
      <c r="O7" s="67"/>
      <c r="P7" s="16"/>
    </row>
    <row r="8" spans="1:17" s="14" customFormat="1" x14ac:dyDescent="0.25">
      <c r="A8" s="38" t="s">
        <v>153</v>
      </c>
      <c r="B8" s="45">
        <v>46072</v>
      </c>
      <c r="C8" s="41" t="s">
        <v>72</v>
      </c>
      <c r="D8" s="15" t="s">
        <v>259</v>
      </c>
      <c r="E8" s="49" t="s">
        <v>260</v>
      </c>
      <c r="F8" s="11" t="s">
        <v>70</v>
      </c>
      <c r="G8" s="12" t="s">
        <v>245</v>
      </c>
      <c r="H8" s="11"/>
      <c r="I8" s="11" t="s">
        <v>62</v>
      </c>
      <c r="J8" s="77">
        <v>-1</v>
      </c>
      <c r="K8" s="66">
        <f t="shared" si="1"/>
        <v>11.3</v>
      </c>
      <c r="L8" s="19"/>
      <c r="M8" s="31">
        <v>1</v>
      </c>
      <c r="N8" s="36">
        <f t="shared" si="0"/>
        <v>-1</v>
      </c>
      <c r="O8" s="67"/>
      <c r="P8" s="16"/>
    </row>
    <row r="9" spans="1:17" s="14" customFormat="1" x14ac:dyDescent="0.25">
      <c r="A9" s="38" t="s">
        <v>154</v>
      </c>
      <c r="B9" s="45">
        <v>46073</v>
      </c>
      <c r="C9" s="41" t="s">
        <v>199</v>
      </c>
      <c r="D9" s="15" t="s">
        <v>255</v>
      </c>
      <c r="E9" s="49" t="s">
        <v>256</v>
      </c>
      <c r="F9" s="11" t="s">
        <v>78</v>
      </c>
      <c r="G9" s="12" t="s">
        <v>89</v>
      </c>
      <c r="H9" s="11"/>
      <c r="I9" s="11" t="s">
        <v>85</v>
      </c>
      <c r="J9" s="64">
        <v>1.75</v>
      </c>
      <c r="K9" s="66">
        <f t="shared" si="1"/>
        <v>13.05</v>
      </c>
      <c r="L9" s="19"/>
      <c r="M9" s="31">
        <v>1</v>
      </c>
      <c r="N9" s="36">
        <f t="shared" si="0"/>
        <v>1.75</v>
      </c>
      <c r="O9" s="67"/>
      <c r="P9" s="16"/>
    </row>
    <row r="10" spans="1:17" s="14" customFormat="1" x14ac:dyDescent="0.25">
      <c r="A10" s="38" t="s">
        <v>155</v>
      </c>
      <c r="B10" s="45">
        <v>46074</v>
      </c>
      <c r="C10" s="41" t="s">
        <v>72</v>
      </c>
      <c r="D10" s="15" t="s">
        <v>253</v>
      </c>
      <c r="E10" s="49" t="s">
        <v>254</v>
      </c>
      <c r="F10" s="11" t="s">
        <v>76</v>
      </c>
      <c r="G10" s="12" t="s">
        <v>245</v>
      </c>
      <c r="H10" s="11"/>
      <c r="I10" s="11" t="s">
        <v>83</v>
      </c>
      <c r="J10" s="77">
        <v>-1</v>
      </c>
      <c r="K10" s="66">
        <f t="shared" si="1"/>
        <v>12.05</v>
      </c>
      <c r="L10" s="19"/>
      <c r="M10" s="31">
        <v>1</v>
      </c>
      <c r="N10" s="36">
        <f t="shared" si="0"/>
        <v>-1</v>
      </c>
      <c r="O10" s="67"/>
      <c r="P10" s="16"/>
    </row>
    <row r="11" spans="1:17" s="14" customFormat="1" x14ac:dyDescent="0.25">
      <c r="A11" s="38" t="s">
        <v>156</v>
      </c>
      <c r="B11" s="45">
        <v>46075</v>
      </c>
      <c r="C11" s="41" t="s">
        <v>72</v>
      </c>
      <c r="D11" s="15" t="s">
        <v>225</v>
      </c>
      <c r="E11" s="49" t="s">
        <v>226</v>
      </c>
      <c r="F11" s="11" t="s">
        <v>69</v>
      </c>
      <c r="G11" s="12" t="s">
        <v>89</v>
      </c>
      <c r="H11" s="11"/>
      <c r="I11" s="11" t="s">
        <v>212</v>
      </c>
      <c r="J11" s="77">
        <v>-1</v>
      </c>
      <c r="K11" s="66">
        <f t="shared" si="1"/>
        <v>11.05</v>
      </c>
      <c r="L11" s="19"/>
      <c r="M11" s="31">
        <v>1</v>
      </c>
      <c r="N11" s="36">
        <f t="shared" si="0"/>
        <v>-1</v>
      </c>
      <c r="O11" s="67"/>
      <c r="P11" s="16"/>
    </row>
    <row r="12" spans="1:17" s="14" customFormat="1" x14ac:dyDescent="0.25">
      <c r="A12" s="38" t="s">
        <v>157</v>
      </c>
      <c r="B12" s="45">
        <v>46075</v>
      </c>
      <c r="C12" s="41" t="s">
        <v>199</v>
      </c>
      <c r="D12" s="15" t="s">
        <v>249</v>
      </c>
      <c r="E12" s="49" t="s">
        <v>250</v>
      </c>
      <c r="F12" s="11" t="s">
        <v>69</v>
      </c>
      <c r="G12" s="12" t="s">
        <v>245</v>
      </c>
      <c r="H12" s="11"/>
      <c r="I12" s="11" t="s">
        <v>58</v>
      </c>
      <c r="J12" s="64">
        <v>1.1000000000000001</v>
      </c>
      <c r="K12" s="66">
        <f t="shared" si="1"/>
        <v>12.15</v>
      </c>
      <c r="L12" s="19"/>
      <c r="M12" s="31">
        <v>1</v>
      </c>
      <c r="N12" s="36">
        <f t="shared" si="0"/>
        <v>1.1000000000000001</v>
      </c>
      <c r="O12" s="67"/>
      <c r="P12" s="16"/>
    </row>
    <row r="13" spans="1:17" s="14" customFormat="1" x14ac:dyDescent="0.25">
      <c r="A13" s="38" t="s">
        <v>158</v>
      </c>
      <c r="B13" s="45">
        <v>46078</v>
      </c>
      <c r="C13" s="41" t="s">
        <v>72</v>
      </c>
      <c r="D13" s="17" t="s">
        <v>227</v>
      </c>
      <c r="E13" s="49" t="s">
        <v>228</v>
      </c>
      <c r="F13" s="11" t="s">
        <v>63</v>
      </c>
      <c r="G13" s="12" t="s">
        <v>89</v>
      </c>
      <c r="H13" s="11"/>
      <c r="I13" s="11" t="s">
        <v>229</v>
      </c>
      <c r="J13" s="77">
        <v>-1</v>
      </c>
      <c r="K13" s="66">
        <f t="shared" si="1"/>
        <v>11.15</v>
      </c>
      <c r="L13" s="19"/>
      <c r="M13" s="31">
        <v>1</v>
      </c>
      <c r="N13" s="36">
        <f t="shared" si="0"/>
        <v>-1</v>
      </c>
      <c r="O13" s="67"/>
      <c r="P13" s="16"/>
    </row>
    <row r="14" spans="1:17" s="14" customFormat="1" x14ac:dyDescent="0.25">
      <c r="A14" s="38" t="s">
        <v>159</v>
      </c>
      <c r="B14" s="45">
        <v>46081</v>
      </c>
      <c r="C14" s="41" t="s">
        <v>199</v>
      </c>
      <c r="D14" s="17" t="s">
        <v>232</v>
      </c>
      <c r="E14" s="49" t="s">
        <v>233</v>
      </c>
      <c r="F14" s="11" t="s">
        <v>78</v>
      </c>
      <c r="G14" s="12" t="s">
        <v>89</v>
      </c>
      <c r="H14" s="11"/>
      <c r="I14" s="11" t="s">
        <v>82</v>
      </c>
      <c r="J14" s="64">
        <v>3</v>
      </c>
      <c r="K14" s="66">
        <f t="shared" si="1"/>
        <v>14.15</v>
      </c>
      <c r="L14" s="19"/>
      <c r="M14" s="31">
        <v>1</v>
      </c>
      <c r="N14" s="36">
        <f t="shared" si="0"/>
        <v>3</v>
      </c>
      <c r="O14" s="67"/>
      <c r="P14" s="16"/>
    </row>
    <row r="15" spans="1:17" s="14" customFormat="1" x14ac:dyDescent="0.25">
      <c r="A15" s="38" t="s">
        <v>160</v>
      </c>
      <c r="B15" s="45">
        <v>46081</v>
      </c>
      <c r="C15" s="41" t="s">
        <v>72</v>
      </c>
      <c r="D15" s="17" t="s">
        <v>234</v>
      </c>
      <c r="E15" s="49" t="s">
        <v>235</v>
      </c>
      <c r="F15" s="11" t="s">
        <v>236</v>
      </c>
      <c r="G15" s="12" t="s">
        <v>89</v>
      </c>
      <c r="H15" s="11"/>
      <c r="I15" s="11"/>
      <c r="J15" s="77">
        <v>-1</v>
      </c>
      <c r="K15" s="66">
        <f t="shared" si="1"/>
        <v>13.15</v>
      </c>
      <c r="L15" s="19"/>
      <c r="M15" s="31">
        <v>1</v>
      </c>
      <c r="N15" s="36">
        <f t="shared" si="0"/>
        <v>-1</v>
      </c>
      <c r="O15" s="67"/>
      <c r="P15" s="16"/>
    </row>
    <row r="16" spans="1:17" s="14" customFormat="1" x14ac:dyDescent="0.25">
      <c r="A16" s="38" t="s">
        <v>161</v>
      </c>
      <c r="B16" s="45">
        <v>46081</v>
      </c>
      <c r="C16" s="41" t="s">
        <v>199</v>
      </c>
      <c r="D16" s="17" t="s">
        <v>237</v>
      </c>
      <c r="E16" s="49" t="s">
        <v>238</v>
      </c>
      <c r="F16" s="11" t="s">
        <v>78</v>
      </c>
      <c r="G16" s="12" t="s">
        <v>89</v>
      </c>
      <c r="H16" s="11"/>
      <c r="I16" s="11"/>
      <c r="J16" s="64">
        <v>20</v>
      </c>
      <c r="K16" s="66">
        <f t="shared" si="1"/>
        <v>33.15</v>
      </c>
      <c r="L16" s="19"/>
      <c r="M16" s="31">
        <v>1</v>
      </c>
      <c r="N16" s="36">
        <f t="shared" si="0"/>
        <v>20</v>
      </c>
      <c r="O16" s="67"/>
      <c r="P16" s="16"/>
    </row>
    <row r="17" spans="1:17" s="14" customFormat="1" x14ac:dyDescent="0.25">
      <c r="A17" s="38" t="s">
        <v>162</v>
      </c>
      <c r="B17" s="45">
        <v>46081</v>
      </c>
      <c r="C17" s="41" t="s">
        <v>72</v>
      </c>
      <c r="D17" s="17" t="s">
        <v>247</v>
      </c>
      <c r="E17" s="49" t="s">
        <v>248</v>
      </c>
      <c r="F17" s="11" t="s">
        <v>70</v>
      </c>
      <c r="G17" s="12" t="s">
        <v>245</v>
      </c>
      <c r="H17" s="11"/>
      <c r="I17" s="11" t="s">
        <v>65</v>
      </c>
      <c r="J17" s="77">
        <v>-1</v>
      </c>
      <c r="K17" s="66">
        <f t="shared" si="1"/>
        <v>32.15</v>
      </c>
      <c r="L17" s="19"/>
      <c r="M17" s="31">
        <v>1</v>
      </c>
      <c r="N17" s="36">
        <f t="shared" si="0"/>
        <v>-1</v>
      </c>
      <c r="O17" s="67"/>
      <c r="P17" s="16"/>
    </row>
    <row r="18" spans="1:17" s="14" customFormat="1" x14ac:dyDescent="0.25">
      <c r="A18" s="38" t="s">
        <v>163</v>
      </c>
      <c r="B18" s="45">
        <v>46811</v>
      </c>
      <c r="C18" s="41" t="s">
        <v>199</v>
      </c>
      <c r="D18" s="17" t="s">
        <v>239</v>
      </c>
      <c r="E18" s="49" t="s">
        <v>240</v>
      </c>
      <c r="F18" s="11" t="s">
        <v>78</v>
      </c>
      <c r="G18" s="12" t="s">
        <v>89</v>
      </c>
      <c r="H18" s="11"/>
      <c r="I18" s="11" t="s">
        <v>79</v>
      </c>
      <c r="J18" s="64">
        <v>1</v>
      </c>
      <c r="K18" s="66">
        <f t="shared" si="1"/>
        <v>33.15</v>
      </c>
      <c r="L18" s="19"/>
      <c r="M18" s="31">
        <v>1</v>
      </c>
      <c r="N18" s="36">
        <f t="shared" si="0"/>
        <v>1</v>
      </c>
      <c r="O18" s="67"/>
      <c r="P18" s="16"/>
    </row>
    <row r="19" spans="1:17" s="14" customFormat="1" x14ac:dyDescent="0.25">
      <c r="A19" s="38" t="s">
        <v>164</v>
      </c>
      <c r="B19" s="45">
        <v>46082</v>
      </c>
      <c r="C19" s="41" t="s">
        <v>72</v>
      </c>
      <c r="D19" s="17" t="s">
        <v>241</v>
      </c>
      <c r="E19" s="49" t="s">
        <v>242</v>
      </c>
      <c r="F19" s="11" t="s">
        <v>236</v>
      </c>
      <c r="G19" s="12" t="s">
        <v>89</v>
      </c>
      <c r="H19" s="11"/>
      <c r="I19" s="11" t="s">
        <v>229</v>
      </c>
      <c r="J19" s="77">
        <v>-1</v>
      </c>
      <c r="K19" s="66">
        <f t="shared" si="1"/>
        <v>32.15</v>
      </c>
      <c r="L19" s="19"/>
      <c r="M19" s="31">
        <v>1</v>
      </c>
      <c r="N19" s="36">
        <f t="shared" si="0"/>
        <v>-1</v>
      </c>
      <c r="O19" s="67"/>
      <c r="P19" s="16"/>
    </row>
    <row r="20" spans="1:17" s="14" customFormat="1" x14ac:dyDescent="0.25">
      <c r="A20" s="38" t="s">
        <v>165</v>
      </c>
      <c r="B20" s="45">
        <v>46085</v>
      </c>
      <c r="C20" s="41" t="s">
        <v>199</v>
      </c>
      <c r="D20" s="17" t="s">
        <v>243</v>
      </c>
      <c r="E20" s="49" t="s">
        <v>244</v>
      </c>
      <c r="F20" s="11" t="s">
        <v>78</v>
      </c>
      <c r="G20" s="12" t="s">
        <v>245</v>
      </c>
      <c r="H20" s="11"/>
      <c r="I20" s="11" t="s">
        <v>100</v>
      </c>
      <c r="J20" s="64">
        <v>2.1</v>
      </c>
      <c r="K20" s="66">
        <f t="shared" si="1"/>
        <v>34.25</v>
      </c>
      <c r="L20" s="19"/>
      <c r="M20" s="31">
        <v>1</v>
      </c>
      <c r="N20" s="36">
        <f t="shared" si="0"/>
        <v>2.1</v>
      </c>
      <c r="O20" s="67"/>
      <c r="P20" s="16"/>
    </row>
    <row r="21" spans="1:17" s="14" customFormat="1" x14ac:dyDescent="0.25">
      <c r="A21" s="38" t="s">
        <v>166</v>
      </c>
      <c r="B21" s="45">
        <v>46091</v>
      </c>
      <c r="C21" s="41" t="s">
        <v>72</v>
      </c>
      <c r="D21" s="17" t="s">
        <v>324</v>
      </c>
      <c r="E21" s="49" t="s">
        <v>325</v>
      </c>
      <c r="F21" s="11" t="s">
        <v>63</v>
      </c>
      <c r="G21" s="12" t="s">
        <v>89</v>
      </c>
      <c r="H21" s="11"/>
      <c r="I21" s="11" t="s">
        <v>82</v>
      </c>
      <c r="J21" s="64">
        <v>-1</v>
      </c>
      <c r="K21" s="66">
        <f t="shared" si="1"/>
        <v>33.25</v>
      </c>
      <c r="L21" s="19"/>
      <c r="M21" s="32">
        <v>1</v>
      </c>
      <c r="N21" s="37">
        <f t="shared" si="0"/>
        <v>-1</v>
      </c>
      <c r="O21" s="67"/>
      <c r="P21" s="16"/>
    </row>
    <row r="22" spans="1:17" s="14" customFormat="1" x14ac:dyDescent="0.25">
      <c r="A22" s="38" t="s">
        <v>167</v>
      </c>
      <c r="B22" s="45">
        <v>46093</v>
      </c>
      <c r="C22" s="41" t="s">
        <v>199</v>
      </c>
      <c r="D22" s="17" t="s">
        <v>326</v>
      </c>
      <c r="E22" s="49" t="s">
        <v>327</v>
      </c>
      <c r="F22" s="11" t="s">
        <v>78</v>
      </c>
      <c r="G22" s="12" t="s">
        <v>89</v>
      </c>
      <c r="H22" s="11"/>
      <c r="I22" s="11" t="s">
        <v>328</v>
      </c>
      <c r="J22" s="64">
        <v>0.8</v>
      </c>
      <c r="K22" s="66">
        <f t="shared" si="1"/>
        <v>34.049999999999997</v>
      </c>
      <c r="L22" s="19"/>
      <c r="M22" s="32">
        <v>1</v>
      </c>
      <c r="N22" s="37">
        <f t="shared" si="0"/>
        <v>0.8</v>
      </c>
      <c r="O22" s="67"/>
      <c r="P22" s="16"/>
    </row>
    <row r="23" spans="1:17" s="14" customFormat="1" x14ac:dyDescent="0.25">
      <c r="A23" s="38" t="s">
        <v>168</v>
      </c>
      <c r="B23" s="45">
        <v>46094</v>
      </c>
      <c r="C23" s="41" t="s">
        <v>199</v>
      </c>
      <c r="D23" s="17" t="s">
        <v>329</v>
      </c>
      <c r="E23" s="49" t="s">
        <v>330</v>
      </c>
      <c r="F23" s="11" t="s">
        <v>78</v>
      </c>
      <c r="G23" s="12" t="s">
        <v>89</v>
      </c>
      <c r="H23" s="11"/>
      <c r="I23" s="11" t="s">
        <v>331</v>
      </c>
      <c r="J23" s="64">
        <v>2.75</v>
      </c>
      <c r="K23" s="66">
        <f t="shared" si="1"/>
        <v>36.799999999999997</v>
      </c>
      <c r="L23" s="19"/>
      <c r="M23" s="32">
        <v>1</v>
      </c>
      <c r="N23" s="37">
        <f t="shared" si="0"/>
        <v>2.75</v>
      </c>
      <c r="O23" s="67"/>
      <c r="P23" s="16"/>
    </row>
    <row r="24" spans="1:17" s="14" customFormat="1" x14ac:dyDescent="0.25">
      <c r="A24" s="38" t="s">
        <v>169</v>
      </c>
      <c r="B24" s="45">
        <v>46094</v>
      </c>
      <c r="C24" s="41" t="s">
        <v>72</v>
      </c>
      <c r="D24" s="17" t="s">
        <v>332</v>
      </c>
      <c r="E24" s="49" t="s">
        <v>333</v>
      </c>
      <c r="F24" s="11"/>
      <c r="G24" s="12" t="s">
        <v>89</v>
      </c>
      <c r="H24" s="11"/>
      <c r="I24" s="11" t="s">
        <v>85</v>
      </c>
      <c r="J24" s="64">
        <v>-1</v>
      </c>
      <c r="K24" s="66">
        <f t="shared" si="1"/>
        <v>35.799999999999997</v>
      </c>
      <c r="L24" s="19"/>
      <c r="M24" s="32">
        <v>1</v>
      </c>
      <c r="N24" s="37">
        <f t="shared" si="0"/>
        <v>-1</v>
      </c>
      <c r="O24" s="67"/>
      <c r="P24" s="16"/>
    </row>
    <row r="25" spans="1:17" s="14" customFormat="1" x14ac:dyDescent="0.25">
      <c r="A25" s="38" t="s">
        <v>170</v>
      </c>
      <c r="B25" s="45">
        <v>46095</v>
      </c>
      <c r="C25" s="41" t="s">
        <v>199</v>
      </c>
      <c r="D25" s="17" t="s">
        <v>334</v>
      </c>
      <c r="E25" s="49" t="s">
        <v>335</v>
      </c>
      <c r="F25" s="11" t="s">
        <v>78</v>
      </c>
      <c r="G25" s="12" t="s">
        <v>89</v>
      </c>
      <c r="H25" s="11"/>
      <c r="I25" s="11" t="s">
        <v>336</v>
      </c>
      <c r="J25" s="64">
        <v>3.3</v>
      </c>
      <c r="K25" s="66">
        <f t="shared" si="1"/>
        <v>39.099999999999994</v>
      </c>
      <c r="L25" s="19"/>
      <c r="M25" s="32">
        <v>1</v>
      </c>
      <c r="N25" s="37">
        <f t="shared" si="0"/>
        <v>3.3</v>
      </c>
      <c r="O25" s="67"/>
      <c r="P25" s="16"/>
    </row>
    <row r="26" spans="1:17" s="14" customFormat="1" x14ac:dyDescent="0.25">
      <c r="A26" s="38" t="s">
        <v>171</v>
      </c>
      <c r="B26" s="45">
        <v>46095</v>
      </c>
      <c r="C26" s="41" t="s">
        <v>199</v>
      </c>
      <c r="D26" s="17" t="s">
        <v>337</v>
      </c>
      <c r="E26" s="49" t="s">
        <v>335</v>
      </c>
      <c r="F26" s="11" t="s">
        <v>69</v>
      </c>
      <c r="G26" s="12" t="s">
        <v>245</v>
      </c>
      <c r="H26" s="11"/>
      <c r="I26" s="11" t="s">
        <v>58</v>
      </c>
      <c r="J26" s="64">
        <v>1.1000000000000001</v>
      </c>
      <c r="K26" s="67">
        <f t="shared" ref="K26:K50" si="2">K25+J26</f>
        <v>40.199999999999996</v>
      </c>
      <c r="L26" s="19"/>
      <c r="M26" s="32">
        <v>1</v>
      </c>
      <c r="N26" s="37">
        <f t="shared" si="0"/>
        <v>1.1000000000000001</v>
      </c>
      <c r="O26" s="67"/>
      <c r="P26" s="16"/>
    </row>
    <row r="27" spans="1:17" x14ac:dyDescent="0.25">
      <c r="A27" s="38" t="s">
        <v>246</v>
      </c>
      <c r="B27" s="45">
        <v>46095</v>
      </c>
      <c r="C27" s="41" t="s">
        <v>199</v>
      </c>
      <c r="D27" s="17" t="s">
        <v>338</v>
      </c>
      <c r="E27" s="49" t="s">
        <v>335</v>
      </c>
      <c r="F27" s="11" t="s">
        <v>70</v>
      </c>
      <c r="G27" s="12" t="s">
        <v>245</v>
      </c>
      <c r="H27" s="11"/>
      <c r="I27" s="11" t="s">
        <v>275</v>
      </c>
      <c r="J27" s="64">
        <v>2.2999999999999998</v>
      </c>
      <c r="K27" s="67">
        <f t="shared" si="2"/>
        <v>42.499999999999993</v>
      </c>
      <c r="L27" s="19"/>
      <c r="M27" s="32">
        <v>1</v>
      </c>
      <c r="N27" s="37">
        <f t="shared" si="0"/>
        <v>2.2999999999999998</v>
      </c>
      <c r="O27" s="67"/>
      <c r="P27" s="16"/>
      <c r="Q27" s="14"/>
    </row>
    <row r="28" spans="1:17" x14ac:dyDescent="0.25">
      <c r="A28" s="38" t="s">
        <v>251</v>
      </c>
      <c r="B28" s="45">
        <v>46095</v>
      </c>
      <c r="C28" s="41" t="s">
        <v>72</v>
      </c>
      <c r="D28" s="17" t="s">
        <v>339</v>
      </c>
      <c r="E28" s="49" t="s">
        <v>342</v>
      </c>
      <c r="F28" s="11" t="s">
        <v>293</v>
      </c>
      <c r="G28" s="12" t="s">
        <v>245</v>
      </c>
      <c r="H28" s="11"/>
      <c r="I28" s="11" t="s">
        <v>274</v>
      </c>
      <c r="J28" s="64">
        <v>-1</v>
      </c>
      <c r="K28" s="67">
        <f t="shared" si="2"/>
        <v>41.499999999999993</v>
      </c>
      <c r="L28" s="19"/>
      <c r="M28" s="32">
        <v>1</v>
      </c>
      <c r="N28" s="37">
        <f t="shared" si="0"/>
        <v>-1</v>
      </c>
      <c r="O28" s="67"/>
      <c r="P28" s="16"/>
      <c r="Q28" s="14"/>
    </row>
    <row r="29" spans="1:17" x14ac:dyDescent="0.25">
      <c r="A29" s="38" t="s">
        <v>252</v>
      </c>
      <c r="B29" s="45">
        <v>46095</v>
      </c>
      <c r="C29" s="41" t="s">
        <v>199</v>
      </c>
      <c r="D29" s="17" t="s">
        <v>340</v>
      </c>
      <c r="E29" s="49" t="s">
        <v>343</v>
      </c>
      <c r="F29" s="11" t="s">
        <v>78</v>
      </c>
      <c r="G29" s="12" t="s">
        <v>245</v>
      </c>
      <c r="H29" s="11"/>
      <c r="I29" s="11" t="s">
        <v>77</v>
      </c>
      <c r="J29" s="64">
        <v>7.2</v>
      </c>
      <c r="K29" s="67">
        <f t="shared" si="2"/>
        <v>48.699999999999996</v>
      </c>
      <c r="L29" s="19"/>
      <c r="M29" s="32">
        <v>1</v>
      </c>
      <c r="N29" s="37">
        <f t="shared" si="0"/>
        <v>7.2</v>
      </c>
      <c r="O29" s="67"/>
      <c r="P29" s="16"/>
      <c r="Q29" s="14"/>
    </row>
    <row r="30" spans="1:17" x14ac:dyDescent="0.25">
      <c r="A30" s="38" t="s">
        <v>261</v>
      </c>
      <c r="B30" s="45">
        <v>46096</v>
      </c>
      <c r="C30" s="41" t="s">
        <v>72</v>
      </c>
      <c r="D30" s="17" t="s">
        <v>341</v>
      </c>
      <c r="E30" s="50" t="s">
        <v>344</v>
      </c>
      <c r="F30" s="19" t="s">
        <v>80</v>
      </c>
      <c r="G30" s="20" t="s">
        <v>245</v>
      </c>
      <c r="H30" s="19"/>
      <c r="I30" s="19" t="s">
        <v>62</v>
      </c>
      <c r="J30" s="32">
        <v>-1</v>
      </c>
      <c r="K30" s="67">
        <f t="shared" si="2"/>
        <v>47.699999999999996</v>
      </c>
      <c r="L30" s="19"/>
      <c r="M30" s="32">
        <v>1</v>
      </c>
      <c r="N30" s="37">
        <f t="shared" si="0"/>
        <v>-1</v>
      </c>
      <c r="O30" s="67"/>
      <c r="P30" s="16"/>
      <c r="Q30" s="14"/>
    </row>
    <row r="31" spans="1:17" x14ac:dyDescent="0.25">
      <c r="A31" s="38" t="s">
        <v>262</v>
      </c>
      <c r="B31" s="45">
        <v>46102</v>
      </c>
      <c r="C31" s="41" t="s">
        <v>199</v>
      </c>
      <c r="D31" s="17" t="s">
        <v>347</v>
      </c>
      <c r="E31" s="50" t="s">
        <v>348</v>
      </c>
      <c r="F31" s="19" t="s">
        <v>78</v>
      </c>
      <c r="G31" s="20" t="s">
        <v>89</v>
      </c>
      <c r="H31" s="19"/>
      <c r="I31" s="19" t="s">
        <v>349</v>
      </c>
      <c r="J31" s="32">
        <v>1.1000000000000001</v>
      </c>
      <c r="K31" s="67">
        <f t="shared" si="2"/>
        <v>48.8</v>
      </c>
      <c r="L31" s="19"/>
      <c r="M31" s="32">
        <v>1.1000000000000001</v>
      </c>
      <c r="N31" s="37">
        <f t="shared" si="0"/>
        <v>1.1000000000000001</v>
      </c>
      <c r="O31" s="67"/>
      <c r="P31" s="16"/>
      <c r="Q31" s="14"/>
    </row>
    <row r="32" spans="1:17" x14ac:dyDescent="0.25">
      <c r="A32" s="38" t="s">
        <v>263</v>
      </c>
      <c r="B32" s="45">
        <v>46102</v>
      </c>
      <c r="C32" s="41" t="s">
        <v>72</v>
      </c>
      <c r="D32" s="8" t="s">
        <v>350</v>
      </c>
      <c r="E32" s="50" t="s">
        <v>248</v>
      </c>
      <c r="F32" s="19" t="s">
        <v>70</v>
      </c>
      <c r="G32" s="20" t="s">
        <v>89</v>
      </c>
      <c r="H32" s="19"/>
      <c r="I32" s="19" t="s">
        <v>212</v>
      </c>
      <c r="J32" s="32">
        <v>-1</v>
      </c>
      <c r="K32" s="67">
        <f t="shared" si="2"/>
        <v>47.8</v>
      </c>
      <c r="L32" s="19"/>
      <c r="M32" s="32">
        <v>1</v>
      </c>
      <c r="N32" s="37">
        <f t="shared" si="0"/>
        <v>-1</v>
      </c>
      <c r="O32" s="67"/>
      <c r="P32" s="16"/>
      <c r="Q32" s="14"/>
    </row>
    <row r="33" spans="1:17" x14ac:dyDescent="0.25">
      <c r="A33" s="38" t="s">
        <v>264</v>
      </c>
      <c r="B33" s="45">
        <v>46108</v>
      </c>
      <c r="C33" s="41" t="s">
        <v>199</v>
      </c>
      <c r="D33" s="90" t="s">
        <v>354</v>
      </c>
      <c r="E33" s="50" t="s">
        <v>260</v>
      </c>
      <c r="F33" s="19" t="s">
        <v>78</v>
      </c>
      <c r="G33" s="20" t="s">
        <v>89</v>
      </c>
      <c r="H33" s="19"/>
      <c r="I33" s="19" t="s">
        <v>331</v>
      </c>
      <c r="J33" s="32">
        <v>2.75</v>
      </c>
      <c r="K33" s="67">
        <f t="shared" si="2"/>
        <v>50.55</v>
      </c>
      <c r="L33" s="19"/>
      <c r="M33" s="32">
        <v>1</v>
      </c>
      <c r="N33" s="37">
        <f t="shared" si="0"/>
        <v>2.75</v>
      </c>
      <c r="O33" s="67"/>
      <c r="P33" s="16"/>
      <c r="Q33" s="14"/>
    </row>
    <row r="34" spans="1:17" x14ac:dyDescent="0.25">
      <c r="A34" s="38" t="s">
        <v>265</v>
      </c>
      <c r="B34" s="45">
        <v>46108</v>
      </c>
      <c r="C34" s="41" t="s">
        <v>72</v>
      </c>
      <c r="D34" s="21" t="s">
        <v>355</v>
      </c>
      <c r="E34" s="50" t="s">
        <v>356</v>
      </c>
      <c r="F34" s="19" t="s">
        <v>63</v>
      </c>
      <c r="G34" s="20" t="s">
        <v>89</v>
      </c>
      <c r="H34" s="19"/>
      <c r="I34" s="19" t="s">
        <v>357</v>
      </c>
      <c r="J34" s="32">
        <v>-1</v>
      </c>
      <c r="K34" s="67">
        <f t="shared" si="2"/>
        <v>49.55</v>
      </c>
      <c r="L34" s="19"/>
      <c r="M34" s="32">
        <v>1</v>
      </c>
      <c r="N34" s="43">
        <f t="shared" si="0"/>
        <v>-1</v>
      </c>
      <c r="O34" s="67"/>
      <c r="P34" s="24"/>
    </row>
    <row r="35" spans="1:17" x14ac:dyDescent="0.25">
      <c r="A35" s="38" t="s">
        <v>351</v>
      </c>
      <c r="B35" s="45">
        <v>46109</v>
      </c>
      <c r="C35" s="41" t="s">
        <v>199</v>
      </c>
      <c r="D35" s="89" t="s">
        <v>358</v>
      </c>
      <c r="E35" s="50" t="s">
        <v>359</v>
      </c>
      <c r="F35" s="19" t="s">
        <v>78</v>
      </c>
      <c r="G35" s="20" t="s">
        <v>245</v>
      </c>
      <c r="H35" s="19"/>
      <c r="I35" s="19" t="s">
        <v>58</v>
      </c>
      <c r="J35" s="32">
        <v>9.6</v>
      </c>
      <c r="K35" s="67">
        <f t="shared" si="2"/>
        <v>59.15</v>
      </c>
      <c r="L35" s="19"/>
      <c r="M35" s="32">
        <v>1</v>
      </c>
      <c r="N35" s="43">
        <f t="shared" si="0"/>
        <v>9.6</v>
      </c>
      <c r="O35" s="67"/>
      <c r="P35" s="24"/>
    </row>
    <row r="36" spans="1:17" x14ac:dyDescent="0.25">
      <c r="A36" s="80" t="s">
        <v>352</v>
      </c>
      <c r="B36" s="81">
        <v>46111</v>
      </c>
      <c r="C36" s="87" t="s">
        <v>374</v>
      </c>
      <c r="D36" s="89" t="s">
        <v>372</v>
      </c>
      <c r="E36" s="82" t="s">
        <v>373</v>
      </c>
      <c r="F36" s="83" t="s">
        <v>78</v>
      </c>
      <c r="G36" s="84" t="s">
        <v>377</v>
      </c>
      <c r="H36" s="83"/>
      <c r="I36" s="83" t="s">
        <v>285</v>
      </c>
      <c r="J36" s="85">
        <v>0</v>
      </c>
      <c r="K36" s="86">
        <f t="shared" si="2"/>
        <v>59.15</v>
      </c>
      <c r="L36" s="19"/>
      <c r="M36" s="32">
        <v>0</v>
      </c>
      <c r="N36" s="43">
        <f t="shared" si="0"/>
        <v>0</v>
      </c>
      <c r="O36" s="67"/>
      <c r="P36" s="24"/>
    </row>
    <row r="37" spans="1:17" x14ac:dyDescent="0.25">
      <c r="A37" s="38" t="s">
        <v>353</v>
      </c>
      <c r="B37" s="45">
        <v>46115</v>
      </c>
      <c r="C37" s="41" t="s">
        <v>199</v>
      </c>
      <c r="D37" s="89" t="s">
        <v>378</v>
      </c>
      <c r="E37" s="50" t="s">
        <v>379</v>
      </c>
      <c r="F37" s="19" t="s">
        <v>70</v>
      </c>
      <c r="G37" s="20" t="s">
        <v>245</v>
      </c>
      <c r="H37" s="19"/>
      <c r="I37" s="19" t="s">
        <v>58</v>
      </c>
      <c r="J37" s="32">
        <v>1.1000000000000001</v>
      </c>
      <c r="K37" s="67">
        <f t="shared" si="2"/>
        <v>60.25</v>
      </c>
      <c r="L37" s="19"/>
      <c r="M37" s="32">
        <v>1</v>
      </c>
      <c r="N37" s="43">
        <f t="shared" si="0"/>
        <v>1.1000000000000001</v>
      </c>
      <c r="O37" s="67"/>
      <c r="P37" s="24"/>
    </row>
    <row r="38" spans="1:17" x14ac:dyDescent="0.25">
      <c r="A38" s="38" t="s">
        <v>375</v>
      </c>
      <c r="B38" s="45">
        <v>46115</v>
      </c>
      <c r="C38" s="41" t="s">
        <v>72</v>
      </c>
      <c r="D38" s="89" t="s">
        <v>380</v>
      </c>
      <c r="E38" s="50" t="s">
        <v>381</v>
      </c>
      <c r="F38" s="19" t="s">
        <v>88</v>
      </c>
      <c r="G38" s="20" t="s">
        <v>245</v>
      </c>
      <c r="H38" s="19"/>
      <c r="I38" s="19" t="s">
        <v>285</v>
      </c>
      <c r="J38" s="32">
        <v>-1</v>
      </c>
      <c r="K38" s="67">
        <f t="shared" si="2"/>
        <v>59.25</v>
      </c>
      <c r="L38" s="19"/>
      <c r="M38" s="32">
        <v>1</v>
      </c>
      <c r="N38" s="43">
        <f t="shared" si="0"/>
        <v>-1</v>
      </c>
      <c r="O38" s="67"/>
      <c r="P38" s="24"/>
    </row>
    <row r="39" spans="1:17" x14ac:dyDescent="0.25">
      <c r="A39" s="38" t="s">
        <v>376</v>
      </c>
      <c r="B39" s="45">
        <v>46115</v>
      </c>
      <c r="C39" s="41" t="s">
        <v>199</v>
      </c>
      <c r="D39" s="89" t="s">
        <v>388</v>
      </c>
      <c r="E39" s="50" t="s">
        <v>382</v>
      </c>
      <c r="F39" s="19" t="s">
        <v>78</v>
      </c>
      <c r="G39" s="20" t="s">
        <v>245</v>
      </c>
      <c r="H39" s="22"/>
      <c r="I39" s="83" t="s">
        <v>299</v>
      </c>
      <c r="J39" s="32">
        <v>8.4</v>
      </c>
      <c r="K39" s="67">
        <f t="shared" si="2"/>
        <v>67.650000000000006</v>
      </c>
      <c r="L39" s="19"/>
      <c r="M39" s="32">
        <v>1</v>
      </c>
      <c r="N39" s="43">
        <f t="shared" si="0"/>
        <v>8.4</v>
      </c>
      <c r="O39" s="67"/>
      <c r="P39" s="24"/>
    </row>
    <row r="40" spans="1:17" x14ac:dyDescent="0.25">
      <c r="A40" s="38" t="s">
        <v>383</v>
      </c>
      <c r="B40" s="45">
        <v>46116</v>
      </c>
      <c r="C40" s="41" t="s">
        <v>72</v>
      </c>
      <c r="D40" s="89" t="s">
        <v>387</v>
      </c>
      <c r="E40" s="50" t="s">
        <v>386</v>
      </c>
      <c r="F40" s="19" t="s">
        <v>70</v>
      </c>
      <c r="G40" s="20" t="s">
        <v>89</v>
      </c>
      <c r="H40" s="19"/>
      <c r="I40" s="19" t="s">
        <v>99</v>
      </c>
      <c r="J40" s="32">
        <v>-1</v>
      </c>
      <c r="K40" s="67">
        <f t="shared" si="2"/>
        <v>66.650000000000006</v>
      </c>
      <c r="L40" s="19"/>
      <c r="M40" s="32">
        <v>1</v>
      </c>
      <c r="N40" s="43">
        <f t="shared" si="0"/>
        <v>-1</v>
      </c>
      <c r="O40" s="67"/>
      <c r="P40" s="24"/>
    </row>
    <row r="41" spans="1:17" x14ac:dyDescent="0.25">
      <c r="A41" s="38" t="s">
        <v>384</v>
      </c>
      <c r="B41" s="45">
        <v>46117</v>
      </c>
      <c r="C41" s="41" t="s">
        <v>72</v>
      </c>
      <c r="D41" s="21" t="s">
        <v>394</v>
      </c>
      <c r="E41" s="50" t="s">
        <v>395</v>
      </c>
      <c r="F41" s="19" t="s">
        <v>293</v>
      </c>
      <c r="G41" s="20" t="s">
        <v>245</v>
      </c>
      <c r="H41" s="19"/>
      <c r="I41" s="19" t="s">
        <v>61</v>
      </c>
      <c r="J41" s="32">
        <v>-1</v>
      </c>
      <c r="K41" s="67">
        <f t="shared" si="2"/>
        <v>65.650000000000006</v>
      </c>
      <c r="L41" s="19"/>
      <c r="M41" s="32">
        <v>1</v>
      </c>
      <c r="N41" s="43">
        <f t="shared" si="0"/>
        <v>-1</v>
      </c>
      <c r="O41" s="67"/>
      <c r="P41" s="24"/>
      <c r="Q41" s="88"/>
    </row>
    <row r="42" spans="1:17" x14ac:dyDescent="0.25">
      <c r="A42" s="80" t="s">
        <v>385</v>
      </c>
      <c r="B42" s="81">
        <v>46121</v>
      </c>
      <c r="C42" s="87" t="s">
        <v>374</v>
      </c>
      <c r="D42" s="89" t="s">
        <v>408</v>
      </c>
      <c r="E42" s="82" t="s">
        <v>409</v>
      </c>
      <c r="F42" s="83" t="s">
        <v>69</v>
      </c>
      <c r="G42" s="84" t="s">
        <v>377</v>
      </c>
      <c r="H42" s="83"/>
      <c r="I42" s="83" t="s">
        <v>99</v>
      </c>
      <c r="J42" s="85">
        <v>0</v>
      </c>
      <c r="K42" s="86">
        <f t="shared" si="2"/>
        <v>65.650000000000006</v>
      </c>
      <c r="L42" s="19"/>
      <c r="M42" s="32">
        <v>0</v>
      </c>
      <c r="N42" s="43">
        <f t="shared" si="0"/>
        <v>0</v>
      </c>
      <c r="O42" s="67"/>
      <c r="P42" s="24"/>
    </row>
    <row r="43" spans="1:17" x14ac:dyDescent="0.25">
      <c r="A43" s="38" t="s">
        <v>401</v>
      </c>
      <c r="B43" s="45">
        <v>46122</v>
      </c>
      <c r="C43" s="41" t="s">
        <v>199</v>
      </c>
      <c r="D43" s="89" t="s">
        <v>410</v>
      </c>
      <c r="E43" s="50" t="s">
        <v>411</v>
      </c>
      <c r="F43" s="19" t="s">
        <v>70</v>
      </c>
      <c r="G43" s="20" t="s">
        <v>245</v>
      </c>
      <c r="H43" s="19"/>
      <c r="I43" s="19" t="s">
        <v>83</v>
      </c>
      <c r="J43" s="32">
        <v>0.3</v>
      </c>
      <c r="K43" s="67">
        <f t="shared" si="2"/>
        <v>65.95</v>
      </c>
      <c r="L43" s="19"/>
      <c r="M43" s="32">
        <v>1</v>
      </c>
      <c r="N43" s="37">
        <f t="shared" si="0"/>
        <v>0.3</v>
      </c>
      <c r="O43" s="67"/>
      <c r="P43" s="16"/>
      <c r="Q43" s="76"/>
    </row>
    <row r="44" spans="1:17" x14ac:dyDescent="0.25">
      <c r="A44" s="38" t="s">
        <v>402</v>
      </c>
      <c r="B44" s="45">
        <v>46131</v>
      </c>
      <c r="C44" s="41" t="s">
        <v>199</v>
      </c>
      <c r="D44" s="89" t="s">
        <v>378</v>
      </c>
      <c r="E44" s="50" t="s">
        <v>421</v>
      </c>
      <c r="F44" s="19" t="s">
        <v>78</v>
      </c>
      <c r="G44" s="20" t="s">
        <v>245</v>
      </c>
      <c r="H44" s="19"/>
      <c r="I44" s="19" t="s">
        <v>316</v>
      </c>
      <c r="J44" s="32">
        <v>4.2</v>
      </c>
      <c r="K44" s="67">
        <f t="shared" si="2"/>
        <v>70.150000000000006</v>
      </c>
      <c r="L44" s="19"/>
      <c r="M44" s="32">
        <v>1</v>
      </c>
      <c r="N44" s="43">
        <f t="shared" si="0"/>
        <v>4.2</v>
      </c>
      <c r="O44" s="67"/>
      <c r="P44" s="24"/>
    </row>
    <row r="45" spans="1:17" x14ac:dyDescent="0.25">
      <c r="A45" s="38" t="s">
        <v>403</v>
      </c>
      <c r="B45" s="45">
        <v>45766</v>
      </c>
      <c r="C45" s="41" t="s">
        <v>199</v>
      </c>
      <c r="D45" s="89" t="s">
        <v>358</v>
      </c>
      <c r="E45" s="50" t="s">
        <v>422</v>
      </c>
      <c r="F45" s="19" t="s">
        <v>63</v>
      </c>
      <c r="G45" s="20" t="s">
        <v>245</v>
      </c>
      <c r="H45" s="19"/>
      <c r="I45" s="19" t="s">
        <v>100</v>
      </c>
      <c r="J45" s="32">
        <v>-0.15</v>
      </c>
      <c r="K45" s="67">
        <f t="shared" si="2"/>
        <v>70</v>
      </c>
      <c r="L45" s="19"/>
      <c r="M45" s="32">
        <v>1</v>
      </c>
      <c r="N45" s="43">
        <f t="shared" si="0"/>
        <v>-0.15</v>
      </c>
      <c r="O45" s="67"/>
      <c r="P45" s="24"/>
    </row>
    <row r="46" spans="1:17" x14ac:dyDescent="0.25">
      <c r="A46" s="38" t="s">
        <v>404</v>
      </c>
      <c r="B46" s="45">
        <v>46131</v>
      </c>
      <c r="C46" s="41" t="s">
        <v>199</v>
      </c>
      <c r="D46" s="89" t="s">
        <v>423</v>
      </c>
      <c r="E46" s="50" t="s">
        <v>429</v>
      </c>
      <c r="F46" s="19" t="s">
        <v>425</v>
      </c>
      <c r="G46" s="20" t="s">
        <v>424</v>
      </c>
      <c r="H46" s="19"/>
      <c r="I46" s="19" t="s">
        <v>426</v>
      </c>
      <c r="J46" s="32">
        <v>0.5</v>
      </c>
      <c r="K46" s="67">
        <f t="shared" si="2"/>
        <v>70.5</v>
      </c>
      <c r="L46" s="19"/>
      <c r="M46" s="32">
        <v>0.5</v>
      </c>
      <c r="N46" s="43">
        <f t="shared" si="0"/>
        <v>0.5</v>
      </c>
      <c r="O46" s="67"/>
      <c r="P46" s="24"/>
      <c r="Q46" s="88"/>
    </row>
    <row r="47" spans="1:17" x14ac:dyDescent="0.25">
      <c r="A47" s="38" t="s">
        <v>405</v>
      </c>
      <c r="B47" s="45">
        <v>46136</v>
      </c>
      <c r="C47" s="41" t="s">
        <v>72</v>
      </c>
      <c r="D47" s="89" t="s">
        <v>428</v>
      </c>
      <c r="E47" s="50" t="s">
        <v>430</v>
      </c>
      <c r="F47" s="19" t="s">
        <v>236</v>
      </c>
      <c r="G47" s="20" t="s">
        <v>245</v>
      </c>
      <c r="H47" s="19"/>
      <c r="I47" s="19" t="s">
        <v>426</v>
      </c>
      <c r="J47" s="32">
        <v>-1</v>
      </c>
      <c r="K47" s="67">
        <f t="shared" si="2"/>
        <v>69.5</v>
      </c>
      <c r="L47" s="19"/>
      <c r="M47" s="32">
        <v>1</v>
      </c>
      <c r="N47" s="43">
        <f t="shared" si="0"/>
        <v>-1</v>
      </c>
      <c r="O47" s="67"/>
      <c r="P47" s="24"/>
    </row>
    <row r="48" spans="1:17" x14ac:dyDescent="0.25">
      <c r="A48" s="38" t="s">
        <v>406</v>
      </c>
      <c r="B48" s="45">
        <v>46137</v>
      </c>
      <c r="C48" s="41" t="s">
        <v>199</v>
      </c>
      <c r="D48" s="89" t="s">
        <v>431</v>
      </c>
      <c r="E48" s="50" t="s">
        <v>432</v>
      </c>
      <c r="F48" s="19" t="s">
        <v>78</v>
      </c>
      <c r="G48" s="20" t="s">
        <v>89</v>
      </c>
      <c r="H48" s="19"/>
      <c r="I48" s="19" t="s">
        <v>114</v>
      </c>
      <c r="J48" s="32">
        <v>2.25</v>
      </c>
      <c r="K48" s="67">
        <f t="shared" si="2"/>
        <v>71.75</v>
      </c>
      <c r="L48" s="19"/>
      <c r="M48" s="32">
        <v>1</v>
      </c>
      <c r="N48" s="43">
        <f t="shared" si="0"/>
        <v>2.25</v>
      </c>
      <c r="O48" s="67"/>
      <c r="P48" s="24"/>
      <c r="Q48" s="88"/>
    </row>
    <row r="49" spans="1:17" x14ac:dyDescent="0.25">
      <c r="A49" s="38" t="s">
        <v>407</v>
      </c>
      <c r="B49" s="45">
        <v>46143</v>
      </c>
      <c r="C49" s="41" t="s">
        <v>199</v>
      </c>
      <c r="D49" s="21" t="s">
        <v>446</v>
      </c>
      <c r="E49" s="50" t="s">
        <v>447</v>
      </c>
      <c r="F49" s="19" t="s">
        <v>78</v>
      </c>
      <c r="G49" s="20" t="s">
        <v>245</v>
      </c>
      <c r="H49" s="19"/>
      <c r="I49" s="19" t="s">
        <v>74</v>
      </c>
      <c r="J49" s="32">
        <v>3.3</v>
      </c>
      <c r="K49" s="67">
        <f t="shared" si="2"/>
        <v>75.05</v>
      </c>
      <c r="L49" s="19"/>
      <c r="M49" s="32">
        <v>1</v>
      </c>
      <c r="N49" s="43">
        <f t="shared" si="0"/>
        <v>3.3</v>
      </c>
      <c r="O49" s="67"/>
      <c r="P49" s="24"/>
      <c r="Q49" s="88"/>
    </row>
    <row r="50" spans="1:17" x14ac:dyDescent="0.25">
      <c r="A50" s="38" t="s">
        <v>448</v>
      </c>
      <c r="B50" s="45">
        <v>46145</v>
      </c>
      <c r="C50" s="41" t="s">
        <v>72</v>
      </c>
      <c r="D50" s="21" t="s">
        <v>449</v>
      </c>
      <c r="E50" s="50" t="s">
        <v>450</v>
      </c>
      <c r="F50" s="19" t="s">
        <v>236</v>
      </c>
      <c r="G50" s="20" t="s">
        <v>245</v>
      </c>
      <c r="H50" s="19"/>
      <c r="I50" s="19" t="s">
        <v>426</v>
      </c>
      <c r="J50" s="32">
        <v>-1</v>
      </c>
      <c r="K50" s="67">
        <f t="shared" si="2"/>
        <v>74.05</v>
      </c>
      <c r="L50" s="19"/>
      <c r="M50" s="32">
        <v>1</v>
      </c>
      <c r="N50" s="43">
        <f t="shared" si="0"/>
        <v>-1</v>
      </c>
      <c r="O50" s="67">
        <f>SUM(N22:N50)/SUM(M2:M50)</f>
        <v>0.87553648068669521</v>
      </c>
      <c r="P50" s="24"/>
      <c r="Q50" s="88">
        <f>K50+'2026+ TRS Staked Tips &amp; Results'!K50</f>
        <v>75.650000000000006</v>
      </c>
    </row>
    <row r="51" spans="1:17" x14ac:dyDescent="0.25">
      <c r="A51" s="38"/>
      <c r="B51" s="45"/>
      <c r="C51" s="41"/>
      <c r="D51" s="21"/>
      <c r="E51" s="50"/>
      <c r="F51" s="19"/>
      <c r="G51" s="20"/>
      <c r="H51" s="19"/>
      <c r="I51" s="19"/>
      <c r="J51" s="32"/>
      <c r="K51" s="67"/>
      <c r="L51" s="19"/>
      <c r="M51" s="32"/>
      <c r="N51" s="43"/>
      <c r="O51" s="67"/>
      <c r="P51" s="24"/>
    </row>
    <row r="52" spans="1:17" x14ac:dyDescent="0.25">
      <c r="A52" s="38"/>
      <c r="B52" s="45"/>
      <c r="C52" s="41"/>
      <c r="D52" s="21"/>
      <c r="E52" s="50"/>
      <c r="F52" s="19"/>
      <c r="G52" s="20"/>
      <c r="H52" s="19"/>
      <c r="I52" s="19"/>
      <c r="J52" s="32"/>
      <c r="K52" s="67"/>
      <c r="L52" s="19"/>
      <c r="M52" s="32"/>
      <c r="N52" s="43"/>
      <c r="O52" s="67"/>
      <c r="P52" s="24"/>
    </row>
    <row r="53" spans="1:17" x14ac:dyDescent="0.25">
      <c r="A53" s="38"/>
      <c r="B53" s="47"/>
      <c r="C53" s="48"/>
      <c r="D53" s="21"/>
      <c r="E53" s="50"/>
      <c r="F53" s="19"/>
      <c r="G53" s="20"/>
      <c r="H53" s="19"/>
      <c r="I53" s="19"/>
      <c r="J53" s="32"/>
      <c r="K53" s="67"/>
      <c r="L53" s="19"/>
      <c r="M53" s="32"/>
      <c r="N53" s="43"/>
      <c r="O53" s="67"/>
      <c r="P53" s="24"/>
    </row>
    <row r="54" spans="1:17" x14ac:dyDescent="0.25">
      <c r="A54" s="38"/>
      <c r="B54" s="45"/>
      <c r="C54" s="41"/>
      <c r="D54" s="16"/>
      <c r="E54" s="50"/>
      <c r="F54" s="19"/>
      <c r="G54" s="20"/>
      <c r="H54" s="19"/>
      <c r="I54" s="19"/>
      <c r="J54" s="32"/>
      <c r="K54" s="67"/>
      <c r="L54" s="19"/>
      <c r="M54" s="32"/>
      <c r="N54" s="43"/>
      <c r="O54" s="67"/>
      <c r="P54" s="24"/>
    </row>
    <row r="55" spans="1:17" x14ac:dyDescent="0.25">
      <c r="A55" s="38"/>
      <c r="B55" s="45"/>
      <c r="C55" s="41"/>
      <c r="D55" s="16"/>
      <c r="E55" s="50"/>
      <c r="F55" s="19"/>
      <c r="G55" s="20"/>
      <c r="H55" s="19"/>
      <c r="I55" s="19"/>
      <c r="J55" s="32"/>
      <c r="K55" s="67"/>
      <c r="L55" s="19"/>
      <c r="M55" s="32"/>
      <c r="N55" s="43"/>
      <c r="O55" s="67"/>
      <c r="P55" s="24"/>
    </row>
    <row r="56" spans="1:17" x14ac:dyDescent="0.25">
      <c r="A56" s="38"/>
      <c r="B56" s="45"/>
      <c r="C56" s="41"/>
      <c r="D56" s="16"/>
      <c r="E56" s="50"/>
      <c r="F56" s="19"/>
      <c r="G56" s="20"/>
      <c r="H56" s="19"/>
      <c r="I56" s="19"/>
      <c r="J56" s="32"/>
      <c r="K56" s="67"/>
      <c r="L56" s="19"/>
      <c r="M56" s="32"/>
      <c r="N56" s="43"/>
      <c r="O56" s="67"/>
      <c r="P56" s="24"/>
    </row>
    <row r="57" spans="1:17" x14ac:dyDescent="0.25">
      <c r="A57" s="38"/>
      <c r="B57" s="45"/>
      <c r="C57" s="41"/>
      <c r="D57" s="16"/>
      <c r="E57" s="50"/>
      <c r="F57" s="19"/>
      <c r="G57" s="20"/>
      <c r="H57" s="19"/>
      <c r="I57" s="19"/>
      <c r="J57" s="32"/>
      <c r="K57" s="67"/>
      <c r="L57" s="19"/>
      <c r="M57" s="32"/>
      <c r="N57" s="43"/>
      <c r="O57" s="67"/>
      <c r="P57" s="24"/>
    </row>
    <row r="58" spans="1:17" x14ac:dyDescent="0.25">
      <c r="A58" s="38"/>
      <c r="B58" s="45"/>
      <c r="C58" s="41"/>
      <c r="D58" s="16"/>
      <c r="E58" s="50"/>
      <c r="F58" s="19"/>
      <c r="G58" s="20"/>
      <c r="H58" s="19"/>
      <c r="I58" s="19"/>
      <c r="J58" s="32"/>
      <c r="K58" s="67"/>
      <c r="L58" s="19"/>
      <c r="M58" s="32"/>
      <c r="N58" s="43"/>
      <c r="O58" s="67"/>
      <c r="P58" s="24"/>
    </row>
    <row r="59" spans="1:17" x14ac:dyDescent="0.25">
      <c r="A59" s="38"/>
      <c r="B59" s="45"/>
      <c r="C59" s="41"/>
      <c r="D59" s="16"/>
      <c r="E59" s="50"/>
      <c r="F59" s="19"/>
      <c r="G59" s="20"/>
      <c r="H59" s="19"/>
      <c r="I59" s="19"/>
      <c r="J59" s="32"/>
      <c r="K59" s="67"/>
      <c r="L59" s="19"/>
      <c r="M59" s="32"/>
      <c r="N59" s="43"/>
      <c r="O59" s="70"/>
      <c r="P59" s="24"/>
    </row>
    <row r="60" spans="1:17" x14ac:dyDescent="0.25">
      <c r="A60" s="38"/>
      <c r="B60" s="45"/>
      <c r="C60" s="41"/>
      <c r="D60" s="16"/>
      <c r="E60" s="50"/>
      <c r="F60" s="19"/>
      <c r="G60" s="20"/>
      <c r="H60" s="19"/>
      <c r="I60" s="19"/>
      <c r="J60" s="32"/>
      <c r="K60" s="67"/>
      <c r="L60" s="19"/>
      <c r="M60" s="32"/>
      <c r="N60" s="43"/>
      <c r="O60" s="70"/>
      <c r="P60" s="24"/>
    </row>
    <row r="61" spans="1:17" x14ac:dyDescent="0.25">
      <c r="A61" s="38"/>
      <c r="B61" s="45"/>
      <c r="C61" s="41"/>
      <c r="D61" s="16"/>
      <c r="E61" s="50"/>
      <c r="F61" s="19"/>
      <c r="G61" s="20"/>
      <c r="H61" s="19"/>
      <c r="I61" s="19"/>
      <c r="J61" s="32"/>
      <c r="K61" s="67"/>
      <c r="L61" s="19"/>
      <c r="M61" s="32"/>
      <c r="N61" s="43"/>
      <c r="O61" s="70"/>
      <c r="P61" s="24"/>
    </row>
    <row r="62" spans="1:17" x14ac:dyDescent="0.25">
      <c r="A62" s="38"/>
      <c r="B62" s="45"/>
      <c r="C62" s="41"/>
      <c r="D62" s="16"/>
      <c r="E62" s="50"/>
      <c r="F62" s="19"/>
      <c r="G62" s="20"/>
      <c r="H62" s="19"/>
      <c r="I62" s="19"/>
      <c r="J62" s="32"/>
      <c r="K62" s="67"/>
      <c r="L62" s="19"/>
      <c r="M62" s="32"/>
      <c r="N62" s="43"/>
      <c r="O62" s="67"/>
      <c r="P62" s="24"/>
    </row>
    <row r="63" spans="1:17" x14ac:dyDescent="0.25">
      <c r="A63" s="38"/>
      <c r="B63" s="45"/>
      <c r="C63" s="41"/>
      <c r="D63" s="16"/>
      <c r="E63" s="50"/>
      <c r="F63" s="19"/>
      <c r="G63" s="20"/>
      <c r="H63" s="19"/>
      <c r="I63" s="19"/>
      <c r="J63" s="32"/>
      <c r="K63" s="67"/>
      <c r="L63" s="19"/>
      <c r="M63" s="32"/>
      <c r="N63" s="43"/>
      <c r="O63" s="67"/>
      <c r="P63" s="24"/>
    </row>
    <row r="64" spans="1:17" x14ac:dyDescent="0.25">
      <c r="A64" s="38"/>
      <c r="B64" s="45"/>
      <c r="C64" s="41"/>
      <c r="D64" s="16"/>
      <c r="E64" s="50"/>
      <c r="F64" s="19"/>
      <c r="G64" s="20"/>
      <c r="H64" s="19"/>
      <c r="I64" s="19"/>
      <c r="J64" s="32"/>
      <c r="K64" s="67"/>
      <c r="L64" s="19"/>
      <c r="M64" s="32"/>
      <c r="N64" s="43"/>
      <c r="O64" s="67"/>
      <c r="P64" s="24"/>
    </row>
    <row r="65" spans="1:16" x14ac:dyDescent="0.25">
      <c r="A65" s="38"/>
      <c r="B65" s="45"/>
      <c r="C65" s="41"/>
      <c r="D65" s="16"/>
      <c r="E65" s="50"/>
      <c r="F65" s="19"/>
      <c r="G65" s="20"/>
      <c r="H65" s="19"/>
      <c r="I65" s="19"/>
      <c r="J65" s="32"/>
      <c r="K65" s="67"/>
      <c r="L65" s="19"/>
      <c r="M65" s="32"/>
      <c r="N65" s="43"/>
      <c r="O65" s="70"/>
      <c r="P65" s="24"/>
    </row>
    <row r="66" spans="1:16" x14ac:dyDescent="0.25">
      <c r="A66" s="38"/>
      <c r="B66" s="45"/>
      <c r="C66" s="41"/>
      <c r="D66" s="16"/>
      <c r="E66" s="50"/>
      <c r="F66" s="19"/>
      <c r="G66" s="20"/>
      <c r="H66" s="19"/>
      <c r="I66" s="19"/>
      <c r="J66" s="32"/>
      <c r="K66" s="67"/>
      <c r="L66" s="19"/>
      <c r="M66" s="32"/>
      <c r="N66" s="43"/>
      <c r="O66" s="70"/>
      <c r="P66" s="24"/>
    </row>
    <row r="67" spans="1:16" x14ac:dyDescent="0.25">
      <c r="A67" s="38"/>
      <c r="B67" s="45"/>
      <c r="C67" s="41"/>
      <c r="D67" s="16"/>
      <c r="E67" s="50"/>
      <c r="F67" s="19"/>
      <c r="G67" s="20"/>
      <c r="H67" s="19"/>
      <c r="I67" s="19"/>
      <c r="J67" s="32"/>
      <c r="K67" s="67"/>
      <c r="L67" s="19"/>
      <c r="M67" s="32"/>
      <c r="N67" s="43"/>
      <c r="O67" s="70"/>
      <c r="P67" s="24"/>
    </row>
    <row r="68" spans="1:16" x14ac:dyDescent="0.25">
      <c r="A68" s="38"/>
      <c r="B68" s="45"/>
      <c r="C68" s="41"/>
      <c r="D68" s="16"/>
      <c r="E68" s="50"/>
      <c r="F68" s="19"/>
      <c r="G68" s="20"/>
      <c r="H68" s="19"/>
      <c r="I68" s="19"/>
      <c r="J68" s="32"/>
      <c r="K68" s="67"/>
      <c r="L68" s="19"/>
      <c r="M68" s="32"/>
      <c r="N68" s="43"/>
      <c r="O68" s="70"/>
      <c r="P68" s="24"/>
    </row>
    <row r="69" spans="1:16" x14ac:dyDescent="0.25">
      <c r="A69" s="38"/>
      <c r="B69" s="45"/>
      <c r="C69" s="41"/>
      <c r="D69" s="16"/>
      <c r="E69" s="50"/>
      <c r="F69" s="19"/>
      <c r="G69" s="20"/>
      <c r="H69" s="19"/>
      <c r="I69" s="19"/>
      <c r="J69" s="32"/>
      <c r="K69" s="67"/>
      <c r="L69" s="19"/>
      <c r="M69" s="32"/>
      <c r="N69" s="43"/>
      <c r="O69" s="70"/>
      <c r="P69" s="24"/>
    </row>
    <row r="70" spans="1:16" x14ac:dyDescent="0.25">
      <c r="A70" s="38"/>
      <c r="B70" s="45"/>
      <c r="C70" s="41"/>
      <c r="D70" s="16"/>
      <c r="E70" s="50"/>
      <c r="F70" s="19"/>
      <c r="G70" s="20"/>
      <c r="H70" s="19"/>
      <c r="I70" s="19"/>
      <c r="J70" s="32"/>
      <c r="K70" s="67"/>
      <c r="L70" s="19"/>
      <c r="M70" s="32"/>
      <c r="N70" s="43"/>
      <c r="O70" s="70"/>
      <c r="P70" s="24"/>
    </row>
    <row r="71" spans="1:16" x14ac:dyDescent="0.25">
      <c r="A71" s="38"/>
      <c r="B71" s="45"/>
      <c r="C71" s="41"/>
      <c r="D71" s="16"/>
      <c r="E71" s="50"/>
      <c r="F71" s="19"/>
      <c r="G71" s="20"/>
      <c r="H71" s="19"/>
      <c r="I71" s="19"/>
      <c r="J71" s="32"/>
      <c r="K71" s="67"/>
      <c r="L71" s="19"/>
      <c r="M71" s="32"/>
      <c r="N71" s="43"/>
      <c r="O71" s="70"/>
      <c r="P71" s="24"/>
    </row>
    <row r="72" spans="1:16" x14ac:dyDescent="0.25">
      <c r="A72" s="38"/>
      <c r="B72" s="45"/>
      <c r="C72" s="41"/>
      <c r="D72" s="16"/>
      <c r="E72" s="50"/>
      <c r="F72" s="19"/>
      <c r="G72" s="20"/>
      <c r="H72" s="19"/>
      <c r="I72" s="19"/>
      <c r="J72" s="32"/>
      <c r="K72" s="67"/>
      <c r="L72" s="19"/>
      <c r="M72" s="32"/>
      <c r="N72" s="43"/>
      <c r="O72" s="70"/>
      <c r="P72" s="24"/>
    </row>
    <row r="73" spans="1:16" x14ac:dyDescent="0.25">
      <c r="A73" s="38"/>
      <c r="B73" s="45"/>
      <c r="C73" s="41"/>
      <c r="D73" s="16"/>
      <c r="E73" s="50"/>
      <c r="F73" s="19"/>
      <c r="G73" s="20"/>
      <c r="H73" s="19"/>
      <c r="I73" s="19"/>
      <c r="J73" s="32"/>
      <c r="K73" s="67"/>
      <c r="L73" s="19"/>
      <c r="M73" s="32"/>
      <c r="N73" s="43"/>
      <c r="O73" s="70"/>
      <c r="P73" s="24"/>
    </row>
    <row r="74" spans="1:16" x14ac:dyDescent="0.25">
      <c r="A74" s="38"/>
      <c r="B74" s="45"/>
      <c r="C74" s="41"/>
      <c r="D74" s="16"/>
      <c r="E74" s="50"/>
      <c r="F74" s="19"/>
      <c r="G74" s="20"/>
      <c r="H74" s="19"/>
      <c r="I74" s="19"/>
      <c r="J74" s="32"/>
      <c r="K74" s="67"/>
      <c r="L74" s="19"/>
      <c r="M74" s="32"/>
      <c r="N74" s="43"/>
      <c r="O74" s="70"/>
      <c r="P74" s="24"/>
    </row>
    <row r="75" spans="1:16" x14ac:dyDescent="0.25">
      <c r="A75" s="38"/>
      <c r="B75" s="45"/>
      <c r="C75" s="41"/>
      <c r="D75" s="16"/>
      <c r="E75" s="50"/>
      <c r="F75" s="19"/>
      <c r="G75" s="20"/>
      <c r="H75" s="19"/>
      <c r="I75" s="19"/>
      <c r="J75" s="32"/>
      <c r="K75" s="67"/>
      <c r="L75" s="19"/>
      <c r="M75" s="32"/>
      <c r="N75" s="43"/>
      <c r="O75" s="70"/>
      <c r="P75" s="24"/>
    </row>
    <row r="76" spans="1:16" x14ac:dyDescent="0.25">
      <c r="A76" s="38"/>
      <c r="B76" s="45"/>
      <c r="C76" s="41"/>
      <c r="D76" s="16"/>
      <c r="E76" s="50"/>
      <c r="F76" s="19"/>
      <c r="G76" s="20"/>
      <c r="H76" s="19"/>
      <c r="I76" s="19"/>
      <c r="J76" s="32"/>
      <c r="K76" s="67"/>
      <c r="L76" s="19"/>
      <c r="M76" s="32"/>
      <c r="N76" s="43"/>
      <c r="O76" s="70"/>
      <c r="P76" s="24"/>
    </row>
    <row r="77" spans="1:16" x14ac:dyDescent="0.25">
      <c r="A77" s="38"/>
      <c r="B77" s="45"/>
      <c r="C77" s="41"/>
      <c r="D77" s="16"/>
      <c r="E77" s="50"/>
      <c r="F77" s="19"/>
      <c r="G77" s="20"/>
      <c r="H77" s="19"/>
      <c r="I77" s="19"/>
      <c r="J77" s="32"/>
      <c r="K77" s="67"/>
      <c r="L77" s="19"/>
      <c r="M77" s="32"/>
      <c r="N77" s="43"/>
      <c r="O77" s="70"/>
      <c r="P77" s="24"/>
    </row>
    <row r="78" spans="1:16" x14ac:dyDescent="0.25">
      <c r="A78" s="38"/>
      <c r="B78" s="45"/>
      <c r="C78" s="41"/>
      <c r="D78" s="16"/>
      <c r="E78" s="50"/>
      <c r="F78" s="19"/>
      <c r="G78" s="20"/>
      <c r="H78" s="19"/>
      <c r="I78" s="19"/>
      <c r="J78" s="32"/>
      <c r="K78" s="67"/>
      <c r="L78" s="19"/>
      <c r="M78" s="32"/>
      <c r="N78" s="43"/>
      <c r="O78" s="70"/>
      <c r="P78" s="24"/>
    </row>
    <row r="79" spans="1:16" x14ac:dyDescent="0.25">
      <c r="A79" s="38"/>
      <c r="B79" s="45"/>
      <c r="C79" s="41"/>
      <c r="D79" s="16"/>
      <c r="E79" s="50"/>
      <c r="F79" s="19"/>
      <c r="G79" s="20"/>
      <c r="H79" s="19"/>
      <c r="I79" s="19"/>
      <c r="J79" s="32"/>
      <c r="K79" s="67"/>
      <c r="L79" s="19"/>
      <c r="M79" s="32"/>
      <c r="N79" s="43"/>
      <c r="O79" s="70"/>
      <c r="P79" s="24"/>
    </row>
    <row r="80" spans="1:16" x14ac:dyDescent="0.25">
      <c r="A80" s="38"/>
      <c r="B80" s="45"/>
      <c r="C80" s="41"/>
      <c r="D80" s="16"/>
      <c r="E80" s="50"/>
      <c r="F80" s="19"/>
      <c r="G80" s="20"/>
      <c r="H80" s="19"/>
      <c r="I80" s="19"/>
      <c r="J80" s="32"/>
      <c r="K80" s="67"/>
      <c r="L80" s="19"/>
      <c r="M80" s="32"/>
      <c r="N80" s="43"/>
      <c r="O80" s="70"/>
      <c r="P80" s="24"/>
    </row>
    <row r="81" spans="1:16" x14ac:dyDescent="0.25">
      <c r="A81" s="38"/>
      <c r="B81" s="45"/>
      <c r="C81" s="41"/>
      <c r="D81" s="16"/>
      <c r="E81" s="50"/>
      <c r="F81" s="19"/>
      <c r="G81" s="20"/>
      <c r="H81" s="19"/>
      <c r="I81" s="19"/>
      <c r="J81" s="32"/>
      <c r="K81" s="67"/>
      <c r="L81" s="19"/>
      <c r="M81" s="32"/>
      <c r="N81" s="43"/>
      <c r="O81" s="67"/>
      <c r="P81" s="24"/>
    </row>
    <row r="82" spans="1:16" x14ac:dyDescent="0.25">
      <c r="A82" s="38"/>
      <c r="B82" s="45"/>
      <c r="C82" s="41"/>
      <c r="D82" s="16"/>
      <c r="E82" s="50"/>
      <c r="F82" s="19"/>
      <c r="G82" s="20"/>
      <c r="H82" s="19"/>
      <c r="I82" s="19"/>
      <c r="J82" s="32"/>
      <c r="K82" s="67"/>
      <c r="L82" s="19"/>
      <c r="M82" s="32"/>
      <c r="N82" s="43"/>
      <c r="O82" s="70"/>
      <c r="P82" s="24"/>
    </row>
    <row r="83" spans="1:16" x14ac:dyDescent="0.25">
      <c r="A83" s="38"/>
      <c r="B83" s="45"/>
      <c r="C83" s="41"/>
      <c r="D83" s="16"/>
      <c r="E83" s="50"/>
      <c r="F83" s="19"/>
      <c r="G83" s="20"/>
      <c r="H83" s="19"/>
      <c r="I83" s="19"/>
      <c r="J83" s="32"/>
      <c r="K83" s="67"/>
      <c r="L83" s="19"/>
      <c r="M83" s="32"/>
      <c r="N83" s="43"/>
      <c r="O83" s="70"/>
      <c r="P83" s="24"/>
    </row>
    <row r="84" spans="1:16" x14ac:dyDescent="0.25">
      <c r="A84" s="38"/>
      <c r="B84" s="45"/>
      <c r="C84" s="41"/>
      <c r="D84" s="16"/>
      <c r="E84" s="50"/>
      <c r="F84" s="19"/>
      <c r="G84" s="20"/>
      <c r="H84" s="19"/>
      <c r="I84" s="19"/>
      <c r="J84" s="32"/>
      <c r="K84" s="67"/>
      <c r="L84" s="19"/>
      <c r="M84" s="32"/>
      <c r="N84" s="43"/>
      <c r="O84" s="67"/>
      <c r="P84" s="24"/>
    </row>
    <row r="85" spans="1:16" x14ac:dyDescent="0.25">
      <c r="A85" s="38"/>
      <c r="B85" s="45"/>
      <c r="C85" s="41"/>
      <c r="D85" s="16"/>
      <c r="E85" s="50"/>
      <c r="F85" s="19"/>
      <c r="G85" s="20"/>
      <c r="H85" s="19"/>
      <c r="I85" s="19"/>
      <c r="J85" s="32"/>
      <c r="K85" s="67"/>
      <c r="L85" s="19"/>
      <c r="M85" s="32"/>
      <c r="N85" s="43"/>
      <c r="O85" s="67"/>
      <c r="P85" s="24"/>
    </row>
    <row r="86" spans="1:16" x14ac:dyDescent="0.25">
      <c r="A86" s="38"/>
      <c r="B86" s="45"/>
      <c r="C86" s="41"/>
      <c r="D86" s="16"/>
      <c r="E86" s="50"/>
      <c r="F86" s="19"/>
      <c r="G86" s="20"/>
      <c r="H86" s="19"/>
      <c r="I86" s="19"/>
      <c r="J86" s="32"/>
      <c r="K86" s="67"/>
      <c r="L86" s="19"/>
      <c r="M86" s="32"/>
      <c r="N86" s="43"/>
      <c r="O86" s="67"/>
      <c r="P86" s="24"/>
    </row>
    <row r="87" spans="1:16" x14ac:dyDescent="0.25">
      <c r="A87" s="38"/>
      <c r="B87" s="45"/>
      <c r="C87" s="41"/>
      <c r="D87" s="16"/>
      <c r="E87" s="50"/>
      <c r="F87" s="19"/>
      <c r="G87" s="20"/>
      <c r="H87" s="19"/>
      <c r="I87" s="19"/>
      <c r="J87" s="32"/>
      <c r="K87" s="67"/>
      <c r="L87" s="19"/>
      <c r="M87" s="32"/>
      <c r="N87" s="43"/>
      <c r="O87" s="70"/>
      <c r="P87" s="24"/>
    </row>
    <row r="88" spans="1:16" x14ac:dyDescent="0.25">
      <c r="A88" s="38"/>
      <c r="B88" s="45"/>
      <c r="C88" s="41"/>
      <c r="D88" s="16"/>
      <c r="E88" s="50"/>
      <c r="F88" s="19"/>
      <c r="G88" s="20"/>
      <c r="H88" s="19"/>
      <c r="I88" s="19"/>
      <c r="J88" s="32"/>
      <c r="K88" s="67"/>
      <c r="L88" s="19"/>
      <c r="M88" s="32"/>
      <c r="N88" s="43"/>
      <c r="O88" s="70"/>
      <c r="P88" s="24"/>
    </row>
    <row r="89" spans="1:16" x14ac:dyDescent="0.25">
      <c r="A89" s="38"/>
      <c r="B89" s="45"/>
      <c r="C89" s="41"/>
      <c r="D89" s="16"/>
      <c r="E89" s="50"/>
      <c r="F89" s="19"/>
      <c r="G89" s="20"/>
      <c r="H89" s="19"/>
      <c r="I89" s="19"/>
      <c r="J89" s="32"/>
      <c r="K89" s="67"/>
      <c r="L89" s="19"/>
      <c r="M89" s="32"/>
      <c r="N89" s="43"/>
      <c r="O89" s="67"/>
      <c r="P89" s="24"/>
    </row>
    <row r="90" spans="1:16" x14ac:dyDescent="0.25">
      <c r="A90" s="38"/>
      <c r="B90" s="45"/>
      <c r="C90" s="41"/>
      <c r="D90" s="16"/>
      <c r="E90" s="50"/>
      <c r="F90" s="19"/>
      <c r="G90" s="20"/>
      <c r="H90" s="19"/>
      <c r="I90" s="19"/>
      <c r="J90" s="32"/>
      <c r="K90" s="67"/>
      <c r="L90" s="19"/>
      <c r="M90" s="32"/>
      <c r="N90" s="43"/>
      <c r="O90" s="70"/>
      <c r="P90" s="24"/>
    </row>
    <row r="91" spans="1:16" x14ac:dyDescent="0.25">
      <c r="A91" s="38"/>
      <c r="B91" s="45"/>
      <c r="C91" s="41"/>
      <c r="D91" s="16"/>
      <c r="E91" s="50"/>
      <c r="F91" s="19"/>
      <c r="G91" s="20"/>
      <c r="H91" s="19"/>
      <c r="I91" s="19"/>
      <c r="J91" s="32"/>
      <c r="K91" s="67"/>
      <c r="L91" s="19"/>
      <c r="M91" s="32"/>
      <c r="N91" s="43"/>
      <c r="O91" s="70"/>
      <c r="P91" s="24"/>
    </row>
    <row r="92" spans="1:16" x14ac:dyDescent="0.25">
      <c r="A92" s="38"/>
      <c r="B92" s="45"/>
      <c r="C92" s="41"/>
      <c r="D92" s="16"/>
      <c r="E92" s="50"/>
      <c r="F92" s="19"/>
      <c r="G92" s="20"/>
      <c r="H92" s="19"/>
      <c r="I92" s="19"/>
      <c r="J92" s="32"/>
      <c r="K92" s="67"/>
      <c r="L92" s="19"/>
      <c r="M92" s="32"/>
      <c r="N92" s="43"/>
      <c r="O92" s="70"/>
      <c r="P92" s="24"/>
    </row>
    <row r="93" spans="1:16" x14ac:dyDescent="0.25">
      <c r="A93" s="38"/>
      <c r="B93" s="45"/>
      <c r="C93" s="41"/>
      <c r="D93" s="16"/>
      <c r="E93" s="50"/>
      <c r="F93" s="19"/>
      <c r="G93" s="20"/>
      <c r="H93" s="19"/>
      <c r="I93" s="19"/>
      <c r="J93" s="32"/>
      <c r="K93" s="67"/>
      <c r="L93" s="19"/>
      <c r="M93" s="32"/>
      <c r="N93" s="43"/>
      <c r="O93" s="70"/>
      <c r="P93" s="24"/>
    </row>
    <row r="94" spans="1:16" x14ac:dyDescent="0.25">
      <c r="A94" s="38"/>
      <c r="B94" s="38"/>
      <c r="C94" s="41"/>
      <c r="D94" s="16"/>
      <c r="E94" s="50"/>
      <c r="F94" s="19"/>
      <c r="G94" s="20"/>
      <c r="H94" s="19"/>
      <c r="I94" s="19"/>
      <c r="J94" s="32"/>
      <c r="K94" s="67"/>
      <c r="L94" s="19"/>
      <c r="M94" s="32"/>
      <c r="N94" s="43"/>
      <c r="O94" s="70"/>
      <c r="P94" s="24"/>
    </row>
    <row r="95" spans="1:16" x14ac:dyDescent="0.25">
      <c r="A95" s="38"/>
      <c r="B95" s="38"/>
      <c r="C95" s="41"/>
      <c r="D95" s="16"/>
      <c r="E95" s="50"/>
      <c r="F95" s="19"/>
      <c r="G95" s="20"/>
      <c r="H95" s="19"/>
      <c r="I95" s="19"/>
      <c r="J95" s="32"/>
      <c r="K95" s="67"/>
      <c r="L95" s="19"/>
      <c r="M95" s="32"/>
      <c r="N95" s="43"/>
      <c r="O95" s="70"/>
      <c r="P95" s="24"/>
    </row>
    <row r="96" spans="1:16" x14ac:dyDescent="0.25">
      <c r="A96" s="38"/>
      <c r="B96" s="38"/>
      <c r="C96" s="41"/>
      <c r="D96" s="16"/>
      <c r="E96" s="50"/>
      <c r="F96" s="19"/>
      <c r="G96" s="20"/>
      <c r="H96" s="19"/>
      <c r="I96" s="19"/>
      <c r="J96" s="32"/>
      <c r="K96" s="67"/>
      <c r="L96" s="19"/>
      <c r="M96" s="32"/>
      <c r="N96" s="43"/>
      <c r="O96" s="70"/>
      <c r="P96" s="24"/>
    </row>
    <row r="97" spans="1:16" x14ac:dyDescent="0.25">
      <c r="A97" s="38"/>
      <c r="B97" s="38"/>
      <c r="C97" s="41"/>
      <c r="D97" s="16"/>
      <c r="E97" s="50"/>
      <c r="F97" s="19"/>
      <c r="G97" s="20"/>
      <c r="H97" s="19"/>
      <c r="I97" s="19"/>
      <c r="J97" s="32"/>
      <c r="K97" s="67"/>
      <c r="L97" s="19"/>
      <c r="M97" s="32"/>
      <c r="N97" s="43"/>
      <c r="O97" s="70"/>
      <c r="P97" s="24"/>
    </row>
    <row r="98" spans="1:16" x14ac:dyDescent="0.25">
      <c r="A98" s="7" t="s">
        <v>143</v>
      </c>
      <c r="B98" s="7"/>
      <c r="C98" s="42"/>
      <c r="D98" s="24"/>
      <c r="E98" s="51"/>
      <c r="F98" s="22"/>
      <c r="G98" s="23"/>
      <c r="H98" s="22"/>
      <c r="I98" s="22"/>
      <c r="J98" s="33"/>
      <c r="K98" s="67">
        <f t="shared" ref="K98" si="3">J98+K97</f>
        <v>0</v>
      </c>
      <c r="L98" s="19"/>
      <c r="M98" s="33"/>
      <c r="N98" s="43"/>
      <c r="O98" s="70"/>
      <c r="P98" s="24"/>
    </row>
    <row r="99" spans="1:16" x14ac:dyDescent="0.25">
      <c r="A99" s="7" t="s">
        <v>144</v>
      </c>
      <c r="B99" s="7"/>
      <c r="C99" s="42"/>
      <c r="D99" s="24"/>
      <c r="E99" s="51"/>
      <c r="F99" s="22"/>
      <c r="G99" s="23"/>
      <c r="H99" s="22"/>
      <c r="I99" s="22"/>
      <c r="J99" s="33"/>
      <c r="K99" s="70"/>
      <c r="L99" s="19"/>
      <c r="M99" s="33"/>
      <c r="N99" s="43"/>
      <c r="O99" s="70"/>
      <c r="P99" s="24"/>
    </row>
    <row r="100" spans="1:16" x14ac:dyDescent="0.25">
      <c r="A100" s="7" t="s">
        <v>145</v>
      </c>
      <c r="B100" s="7"/>
      <c r="C100" s="42"/>
      <c r="D100" s="24"/>
      <c r="E100" s="51"/>
      <c r="F100" s="22"/>
      <c r="G100" s="23"/>
      <c r="H100" s="22"/>
      <c r="I100" s="22"/>
      <c r="J100" s="33"/>
      <c r="K100" s="70"/>
      <c r="L100" s="19"/>
      <c r="M100" s="33"/>
      <c r="N100" s="43"/>
      <c r="O100" s="70"/>
      <c r="P100" s="24"/>
    </row>
    <row r="101" spans="1:16" x14ac:dyDescent="0.25">
      <c r="A101" s="7" t="s">
        <v>146</v>
      </c>
      <c r="B101" s="7"/>
      <c r="C101" s="42"/>
      <c r="D101" s="24"/>
      <c r="E101" s="51"/>
      <c r="F101" s="22"/>
      <c r="G101" s="23"/>
      <c r="H101" s="22"/>
      <c r="I101" s="22"/>
      <c r="J101" s="33"/>
      <c r="K101" s="70"/>
      <c r="L101" s="19"/>
      <c r="M101" s="33"/>
      <c r="N101" s="43"/>
      <c r="O101" s="70"/>
      <c r="P101" s="24"/>
    </row>
    <row r="102" spans="1:16" x14ac:dyDescent="0.25">
      <c r="A102" s="7"/>
      <c r="B102" s="7"/>
      <c r="C102" s="42"/>
      <c r="D102" s="24"/>
      <c r="E102" s="51"/>
      <c r="F102" s="22"/>
      <c r="G102" s="23"/>
      <c r="H102" s="22"/>
      <c r="I102" s="22"/>
      <c r="J102" s="33"/>
      <c r="K102" s="70"/>
      <c r="L102" s="19"/>
      <c r="M102" s="33"/>
      <c r="N102" s="43"/>
      <c r="O102" s="70"/>
      <c r="P102" s="24"/>
    </row>
    <row r="103" spans="1:16" x14ac:dyDescent="0.25">
      <c r="A103" s="7"/>
      <c r="B103" s="7"/>
      <c r="C103" s="42"/>
      <c r="D103" s="24"/>
      <c r="E103" s="51"/>
      <c r="F103" s="22"/>
      <c r="G103" s="23"/>
      <c r="H103" s="22"/>
      <c r="I103" s="22"/>
      <c r="J103" s="33"/>
      <c r="K103" s="70"/>
      <c r="L103" s="19"/>
      <c r="M103" s="33"/>
      <c r="N103" s="43"/>
      <c r="O103" s="70"/>
      <c r="P103" s="24"/>
    </row>
    <row r="104" spans="1:16" x14ac:dyDescent="0.25">
      <c r="A104" s="7"/>
      <c r="B104" s="7"/>
      <c r="C104" s="42"/>
      <c r="D104" s="24"/>
      <c r="E104" s="51"/>
      <c r="F104" s="22"/>
      <c r="G104" s="23"/>
      <c r="H104" s="22"/>
      <c r="I104" s="22"/>
      <c r="J104" s="33"/>
      <c r="K104" s="70"/>
      <c r="L104" s="19"/>
      <c r="M104" s="33"/>
      <c r="N104" s="43"/>
      <c r="O104" s="70"/>
      <c r="P104" s="24"/>
    </row>
    <row r="105" spans="1:16" x14ac:dyDescent="0.25">
      <c r="A105" s="7"/>
      <c r="B105" s="7"/>
      <c r="C105" s="42"/>
      <c r="D105" s="24"/>
      <c r="E105" s="51"/>
      <c r="F105" s="22"/>
      <c r="G105" s="23"/>
      <c r="H105" s="22"/>
      <c r="I105" s="22"/>
      <c r="J105" s="33"/>
      <c r="K105" s="70"/>
      <c r="L105" s="19"/>
      <c r="M105" s="33"/>
      <c r="N105" s="43"/>
      <c r="O105" s="70"/>
      <c r="P105" s="24"/>
    </row>
    <row r="106" spans="1:16" ht="18" customHeight="1" x14ac:dyDescent="0.25">
      <c r="A106" s="7"/>
      <c r="B106" s="7"/>
      <c r="C106" s="42"/>
      <c r="D106" s="24"/>
      <c r="E106" s="51"/>
      <c r="F106" s="22"/>
      <c r="G106" s="23"/>
      <c r="H106" s="22"/>
      <c r="I106" s="22"/>
      <c r="J106" s="33"/>
      <c r="K106" s="70"/>
      <c r="L106" s="19"/>
      <c r="M106" s="33"/>
      <c r="N106" s="43"/>
      <c r="O106" s="70"/>
      <c r="P106" s="24"/>
    </row>
    <row r="107" spans="1:16" x14ac:dyDescent="0.25">
      <c r="A107" s="7"/>
      <c r="B107" s="7"/>
      <c r="C107" s="42"/>
      <c r="D107" s="24"/>
      <c r="E107" s="51"/>
      <c r="F107" s="22"/>
      <c r="G107" s="23"/>
      <c r="H107" s="22"/>
      <c r="I107" s="22"/>
      <c r="J107" s="33"/>
      <c r="K107" s="70"/>
      <c r="L107" s="19"/>
      <c r="M107" s="33"/>
      <c r="N107" s="43"/>
      <c r="O107" s="70"/>
      <c r="P107" s="24"/>
    </row>
    <row r="108" spans="1:16" x14ac:dyDescent="0.25">
      <c r="A108" s="7"/>
      <c r="B108" s="7"/>
      <c r="C108" s="42"/>
      <c r="D108" s="24"/>
      <c r="E108" s="51"/>
      <c r="F108" s="22"/>
      <c r="G108" s="23"/>
      <c r="H108" s="22"/>
      <c r="I108" s="22"/>
      <c r="J108" s="33"/>
      <c r="K108" s="70"/>
      <c r="L108" s="19"/>
      <c r="M108" s="33"/>
      <c r="N108" s="43"/>
      <c r="O108" s="70"/>
      <c r="P108" s="24"/>
    </row>
    <row r="109" spans="1:16" x14ac:dyDescent="0.25">
      <c r="A109" s="7"/>
      <c r="B109" s="7"/>
      <c r="C109" s="42"/>
      <c r="D109" s="24"/>
      <c r="E109" s="51"/>
      <c r="F109" s="22"/>
      <c r="G109" s="23"/>
      <c r="H109" s="22"/>
      <c r="I109" s="22"/>
      <c r="J109" s="33"/>
      <c r="K109" s="70"/>
      <c r="L109" s="19"/>
      <c r="M109" s="33"/>
      <c r="N109" s="43"/>
      <c r="O109" s="70"/>
      <c r="P109" s="24"/>
    </row>
    <row r="110" spans="1:16" x14ac:dyDescent="0.25">
      <c r="A110" s="7"/>
      <c r="B110" s="7"/>
      <c r="C110" s="42"/>
      <c r="D110" s="24"/>
      <c r="E110" s="51"/>
      <c r="F110" s="22"/>
      <c r="G110" s="23"/>
      <c r="H110" s="22"/>
      <c r="I110" s="22"/>
      <c r="J110" s="33"/>
      <c r="K110" s="70"/>
      <c r="L110" s="19"/>
      <c r="M110" s="33"/>
      <c r="N110" s="43"/>
      <c r="O110" s="70"/>
      <c r="P110" s="24"/>
    </row>
    <row r="111" spans="1:16" x14ac:dyDescent="0.25">
      <c r="A111" s="7"/>
      <c r="B111" s="7"/>
      <c r="C111" s="42"/>
      <c r="D111" s="24"/>
      <c r="E111" s="51"/>
      <c r="F111" s="22"/>
      <c r="G111" s="23"/>
      <c r="H111" s="22"/>
      <c r="I111" s="22"/>
      <c r="J111" s="33"/>
      <c r="K111" s="70"/>
      <c r="L111" s="19"/>
      <c r="M111" s="33"/>
      <c r="N111" s="43"/>
      <c r="O111" s="70"/>
      <c r="P111" s="24"/>
    </row>
    <row r="112" spans="1:16" x14ac:dyDescent="0.25">
      <c r="A112" s="46"/>
      <c r="B112" s="46"/>
      <c r="C112" s="25"/>
      <c r="D112" s="24"/>
      <c r="E112" s="51"/>
      <c r="F112" s="22"/>
      <c r="G112" s="23"/>
      <c r="H112" s="22"/>
      <c r="I112" s="22"/>
      <c r="J112" s="33"/>
      <c r="K112" s="70"/>
      <c r="L112" s="19"/>
      <c r="M112" s="33">
        <f>SUM(M2:M89)</f>
        <v>46.6</v>
      </c>
      <c r="N112" s="33">
        <f>SUM(N2:N89)</f>
        <v>74.05</v>
      </c>
      <c r="O112" s="70"/>
      <c r="P112" s="24"/>
    </row>
    <row r="113" spans="1:16" x14ac:dyDescent="0.25">
      <c r="A113" s="46"/>
      <c r="B113" s="46"/>
      <c r="C113" s="25"/>
      <c r="D113" s="24"/>
      <c r="E113" s="51"/>
      <c r="F113" s="22"/>
      <c r="G113" s="23"/>
      <c r="H113" s="22"/>
      <c r="I113" s="22"/>
      <c r="J113" s="33"/>
      <c r="K113" s="70"/>
      <c r="L113" s="19"/>
      <c r="M113" s="33"/>
      <c r="N113" s="43">
        <f>M112*O58</f>
        <v>0</v>
      </c>
      <c r="O113" s="70"/>
      <c r="P113" s="24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Sheet2</vt:lpstr>
      <vt:lpstr>2026+ TRS Staked Tips &amp; Results</vt:lpstr>
      <vt:lpstr>Sheet1</vt:lpstr>
      <vt:lpstr>Non Trends &amp; Info Tips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Cliff O'Keeffe</dc:creator>
  <cp:lastModifiedBy>Cliff O'Keeffe</cp:lastModifiedBy>
  <dcterms:created xsi:type="dcterms:W3CDTF">2024-10-27T21:23:30Z</dcterms:created>
  <dcterms:modified xsi:type="dcterms:W3CDTF">2026-05-04T10:35:29Z</dcterms:modified>
</cp:coreProperties>
</file>